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1592" windowHeight="6156" activeTab="0"/>
  </bookViews>
  <sheets>
    <sheet name="PC-Version" sheetId="1" r:id="rId1"/>
  </sheets>
  <definedNames>
    <definedName name="_xlnm.Print_Area" localSheetId="0">'PC-Version'!$A$1:$BD$124</definedName>
  </definedNames>
  <calcPr fullCalcOnLoad="1"/>
</workbook>
</file>

<file path=xl/sharedStrings.xml><?xml version="1.0" encoding="utf-8"?>
<sst xmlns="http://schemas.openxmlformats.org/spreadsheetml/2006/main" count="405" uniqueCount="85">
  <si>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</si>
  <si>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</si>
  <si>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</si>
  <si>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</si>
  <si>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</si>
  <si>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</si>
  <si>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</si>
  <si>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</si>
  <si>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</si>
  <si>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</si>
  <si>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</si>
  <si>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</si>
  <si>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</si>
  <si>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</si>
  <si>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</si>
  <si>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</si>
  <si>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</si>
  <si>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</si>
  <si>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</si>
  <si>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</si>
  <si>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</si>
  <si>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</si>
  <si>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</si>
  <si>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</si>
  <si>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</si>
  <si>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</si>
  <si>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</si>
  <si>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</si>
  <si>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</si>
  <si>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</si>
  <si>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</si>
  <si>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</si>
  <si>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Grp. 3.</t>
  </si>
  <si>
    <t>LOGO</t>
  </si>
  <si>
    <t>5.</t>
  </si>
  <si>
    <t>VII. Platzierungen</t>
  </si>
  <si>
    <t>IV. Viertelfinale</t>
  </si>
  <si>
    <t>1. Viertelfinale</t>
  </si>
  <si>
    <t>2. Viertelfinale</t>
  </si>
  <si>
    <t>3. Viertelfinale</t>
  </si>
  <si>
    <t>4. Viertelfinale</t>
  </si>
  <si>
    <t>1. Halbfinale</t>
  </si>
  <si>
    <t>2. Halbfinale</t>
  </si>
  <si>
    <t>Spiel um Platz 3</t>
  </si>
  <si>
    <t>Finale</t>
  </si>
  <si>
    <t>Zweitbester Gruppen Dritter</t>
  </si>
  <si>
    <t>Bester Gruppen Erster</t>
  </si>
  <si>
    <t>Zweitbester Gruppen Erster</t>
  </si>
  <si>
    <t>Bester Gruppen Dritter</t>
  </si>
  <si>
    <t>Drittbester Gruppen Erster</t>
  </si>
  <si>
    <t>Drittbester Gruppen Zweiter</t>
  </si>
  <si>
    <t>Bester Gruppen Zweite</t>
  </si>
  <si>
    <t>Zweitbester Gruppen Zweiter</t>
  </si>
  <si>
    <t>Grp. 2.</t>
  </si>
  <si>
    <t>Grp. 1.</t>
  </si>
  <si>
    <t>Sieger Spiel 31</t>
  </si>
  <si>
    <t>Sieger Spiel 32</t>
  </si>
  <si>
    <t>Sieger Spiel 33</t>
  </si>
  <si>
    <t>Sieger Spiel 34</t>
  </si>
  <si>
    <t>Verlierer Spiel 35</t>
  </si>
  <si>
    <t>Verlierer Spiel 36</t>
  </si>
  <si>
    <t>Sieger Spiel 35</t>
  </si>
  <si>
    <t>Sieger Spiel36</t>
  </si>
  <si>
    <t>V. Halbfinale</t>
  </si>
  <si>
    <t>VI. Finale</t>
  </si>
  <si>
    <t xml:space="preserve">Platz </t>
  </si>
  <si>
    <t>Platz</t>
  </si>
  <si>
    <t>SV Wachtberg</t>
  </si>
  <si>
    <t>auf dem Sportplatz in Wachtberg Berkum</t>
  </si>
  <si>
    <t>SV Niederbachem</t>
  </si>
  <si>
    <t>Fußball Feldturnier für - Bambini -  Mannschaften</t>
  </si>
  <si>
    <t>Samstag</t>
  </si>
  <si>
    <t>SG Bergisch Gladbach 09</t>
  </si>
  <si>
    <t>BSC Unkelbach</t>
  </si>
  <si>
    <t>RW Lessenich</t>
  </si>
  <si>
    <t>VFL Leverkusen</t>
  </si>
  <si>
    <t>FV Endenich</t>
  </si>
  <si>
    <t>FC Pesch</t>
  </si>
  <si>
    <t>BSV Roleber</t>
  </si>
  <si>
    <t>SC Fortuna Köln</t>
  </si>
  <si>
    <t>Oberkasseler FV</t>
  </si>
  <si>
    <t>FC Flerzheim 1920</t>
  </si>
  <si>
    <t>SC Ließem</t>
  </si>
  <si>
    <t>Fortuna Köln</t>
  </si>
  <si>
    <t>n.E.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</si>
</sst>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readingOrder="2"/>
    </xf>
    <xf numFmtId="176" fontId="16" fillId="0" borderId="0" xfId="0" applyNumberFormat="1" applyFont="1" applyFill="1" applyBorder="1" applyAlignment="1">
      <alignment horizontal="center" vertical="justify" readingOrder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35" xfId="0" applyFont="1" applyFill="1" applyBorder="1" applyAlignment="1">
      <alignment horizontal="left" vertical="center" shrinkToFit="1"/>
    </xf>
    <xf numFmtId="0" fontId="6" fillId="0" borderId="4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4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174" fontId="0" fillId="0" borderId="51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47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48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2" borderId="39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27" xfId="0" applyFont="1" applyFill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50" xfId="0" applyFont="1" applyBorder="1" applyAlignment="1" applyProtection="1">
      <alignment horizontal="left" vertical="center"/>
      <protection hidden="1"/>
    </xf>
    <xf numFmtId="0" fontId="7" fillId="4" borderId="27" xfId="0" applyFont="1" applyFill="1" applyBorder="1" applyAlignment="1">
      <alignment horizontal="center" vertical="center"/>
    </xf>
    <xf numFmtId="0" fontId="12" fillId="0" borderId="51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left" vertical="center"/>
      <protection hidden="1"/>
    </xf>
    <xf numFmtId="0" fontId="12" fillId="0" borderId="52" xfId="0" applyFont="1" applyBorder="1" applyAlignment="1" applyProtection="1">
      <alignment horizontal="left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12" fillId="0" borderId="53" xfId="0" applyFont="1" applyBorder="1" applyAlignment="1" applyProtection="1">
      <alignment horizontal="left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0" fillId="0" borderId="22" xfId="0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65</xdr:row>
      <xdr:rowOff>28575</xdr:rowOff>
    </xdr:from>
    <xdr:to>
      <xdr:col>54</xdr:col>
      <xdr:colOff>28575</xdr:colOff>
      <xdr:row>68</xdr:row>
      <xdr:rowOff>0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1744325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38100</xdr:colOff>
      <xdr:row>1</xdr:row>
      <xdr:rowOff>0</xdr:rowOff>
    </xdr:from>
    <xdr:to>
      <xdr:col>55</xdr:col>
      <xdr:colOff>0</xdr:colOff>
      <xdr:row>8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95250"/>
          <a:ext cx="14478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23"/>
  <sheetViews>
    <sheetView showGridLines="0" tabSelected="1" zoomScale="112" zoomScaleNormal="112" workbookViewId="0" topLeftCell="A97">
      <selection activeCell="BC120" sqref="BC120"/>
    </sheetView>
  </sheetViews>
  <sheetFormatPr defaultColWidth="11.421875" defaultRowHeight="12.75"/>
  <cols>
    <col min="1" max="55" width="1.7109375" style="0" customWidth="1"/>
    <col min="56" max="56" width="1.7109375" style="38" customWidth="1"/>
    <col min="57" max="57" width="2.7109375" style="46" bestFit="1" customWidth="1"/>
    <col min="58" max="58" width="2.8515625" style="46" hidden="1" customWidth="1"/>
    <col min="59" max="59" width="2.140625" style="46" hidden="1" customWidth="1"/>
    <col min="60" max="60" width="2.8515625" style="46" hidden="1" customWidth="1"/>
    <col min="61" max="72" width="1.7109375" style="46" hidden="1" customWidth="1"/>
    <col min="73" max="73" width="1.7109375" style="46" customWidth="1"/>
    <col min="74" max="74" width="2.8515625" style="47" bestFit="1" customWidth="1"/>
    <col min="75" max="75" width="1.7109375" style="47" customWidth="1"/>
    <col min="76" max="76" width="1.7109375" style="46" customWidth="1"/>
    <col min="77" max="77" width="12.28125" style="46" bestFit="1" customWidth="1"/>
    <col min="78" max="78" width="5.00390625" style="46" bestFit="1" customWidth="1"/>
    <col min="79" max="79" width="2.8515625" style="46" bestFit="1" customWidth="1"/>
    <col min="80" max="80" width="2.00390625" style="46" bestFit="1" customWidth="1"/>
    <col min="81" max="81" width="2.8515625" style="48" bestFit="1" customWidth="1"/>
    <col min="82" max="82" width="5.57421875" style="48" bestFit="1" customWidth="1"/>
    <col min="83" max="84" width="1.7109375" style="48" customWidth="1"/>
    <col min="85" max="107" width="1.7109375" style="41" customWidth="1"/>
    <col min="108" max="16384" width="1.7109375" style="0" customWidth="1"/>
  </cols>
  <sheetData>
    <row r="1" ht="7.5" customHeight="1">
      <c r="BD1" s="7"/>
    </row>
    <row r="2" spans="1:56" ht="33" customHeight="1">
      <c r="A2" s="218" t="s">
        <v>67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R2" s="26"/>
      <c r="AS2" s="27"/>
      <c r="AT2" s="27"/>
      <c r="AU2" s="27"/>
      <c r="AV2" s="27"/>
      <c r="AW2" s="27"/>
      <c r="AX2" s="27"/>
      <c r="AY2" s="27"/>
      <c r="AZ2" s="27"/>
      <c r="BA2" s="27"/>
      <c r="BB2" s="28"/>
      <c r="BD2" s="7"/>
    </row>
    <row r="3" spans="1:107" s="14" customFormat="1" ht="27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R3" s="29"/>
      <c r="AS3" s="30"/>
      <c r="AT3" s="30" t="s">
        <v>33</v>
      </c>
      <c r="AU3" s="30"/>
      <c r="AW3" s="30"/>
      <c r="AX3" s="30"/>
      <c r="AY3" s="30"/>
      <c r="AZ3" s="30"/>
      <c r="BA3" s="30"/>
      <c r="BB3" s="31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50"/>
      <c r="BW3" s="50"/>
      <c r="BX3" s="49"/>
      <c r="BY3" s="49"/>
      <c r="BZ3" s="49"/>
      <c r="CA3" s="49"/>
      <c r="CB3" s="49"/>
      <c r="CC3" s="51"/>
      <c r="CD3" s="51"/>
      <c r="CE3" s="51"/>
      <c r="CF3" s="51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</row>
    <row r="4" spans="1:107" s="2" customFormat="1" ht="15">
      <c r="A4" s="214" t="s">
        <v>70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R4" s="32"/>
      <c r="AS4" s="33"/>
      <c r="AT4" s="33"/>
      <c r="AU4" s="33"/>
      <c r="AV4" s="33"/>
      <c r="AW4" s="33"/>
      <c r="AX4" s="33"/>
      <c r="AY4" s="33"/>
      <c r="AZ4" s="33"/>
      <c r="BA4" s="33"/>
      <c r="BB4" s="34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4"/>
      <c r="BW4" s="54"/>
      <c r="BX4" s="53"/>
      <c r="BY4" s="53"/>
      <c r="BZ4" s="53"/>
      <c r="CA4" s="53"/>
      <c r="CB4" s="53"/>
      <c r="CC4" s="55"/>
      <c r="CD4" s="55"/>
      <c r="CE4" s="55"/>
      <c r="CF4" s="55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44:107" s="2" customFormat="1" ht="6" customHeight="1">
      <c r="AR5" s="32"/>
      <c r="AS5" s="33"/>
      <c r="AT5" s="33"/>
      <c r="AU5" s="33"/>
      <c r="AV5" s="33"/>
      <c r="AW5" s="33"/>
      <c r="AX5" s="33"/>
      <c r="AY5" s="33"/>
      <c r="AZ5" s="33"/>
      <c r="BA5" s="33"/>
      <c r="BB5" s="34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4"/>
      <c r="BW5" s="54"/>
      <c r="BX5" s="53"/>
      <c r="BY5" s="53"/>
      <c r="BZ5" s="53"/>
      <c r="CA5" s="53"/>
      <c r="CB5" s="53"/>
      <c r="CC5" s="55"/>
      <c r="CD5" s="55"/>
      <c r="CE5" s="55"/>
      <c r="CF5" s="55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spans="12:107" s="2" customFormat="1" ht="15.75">
      <c r="L6" s="3" t="s">
        <v>0</v>
      </c>
      <c r="M6" s="219" t="s">
        <v>71</v>
      </c>
      <c r="N6" s="219"/>
      <c r="O6" s="219"/>
      <c r="P6" s="219"/>
      <c r="Q6" s="219"/>
      <c r="R6" s="219"/>
      <c r="S6" s="219"/>
      <c r="T6" s="219"/>
      <c r="U6" s="2" t="s">
        <v>1</v>
      </c>
      <c r="Y6" s="220">
        <v>41433</v>
      </c>
      <c r="Z6" s="220"/>
      <c r="AA6" s="220"/>
      <c r="AB6" s="220"/>
      <c r="AC6" s="220"/>
      <c r="AD6" s="220"/>
      <c r="AE6" s="220"/>
      <c r="AF6" s="220"/>
      <c r="AR6" s="32"/>
      <c r="AS6" s="33"/>
      <c r="AT6" s="33"/>
      <c r="AU6" s="33"/>
      <c r="AV6" s="33"/>
      <c r="AW6" s="33"/>
      <c r="AX6" s="33"/>
      <c r="AY6" s="33"/>
      <c r="AZ6" s="33"/>
      <c r="BA6" s="33"/>
      <c r="BB6" s="34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4"/>
      <c r="BW6" s="54"/>
      <c r="BX6" s="53"/>
      <c r="BY6" s="53"/>
      <c r="BZ6" s="53"/>
      <c r="CA6" s="53"/>
      <c r="CB6" s="53"/>
      <c r="CC6" s="55"/>
      <c r="CD6" s="55"/>
      <c r="CE6" s="55"/>
      <c r="CF6" s="55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</row>
    <row r="7" spans="44:107" s="2" customFormat="1" ht="6" customHeight="1">
      <c r="AR7" s="32"/>
      <c r="AS7" s="33"/>
      <c r="AT7" s="33"/>
      <c r="AU7" s="33"/>
      <c r="AV7" s="33"/>
      <c r="AW7" s="33"/>
      <c r="AX7" s="33"/>
      <c r="AY7" s="33"/>
      <c r="AZ7" s="33"/>
      <c r="BA7" s="33"/>
      <c r="BB7" s="34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4"/>
      <c r="BW7" s="54"/>
      <c r="BX7" s="53"/>
      <c r="BY7" s="53"/>
      <c r="BZ7" s="53"/>
      <c r="CA7" s="53"/>
      <c r="CB7" s="53"/>
      <c r="CC7" s="55"/>
      <c r="CD7" s="55"/>
      <c r="CE7" s="55"/>
      <c r="CF7" s="55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</row>
    <row r="8" spans="2:107" s="2" customFormat="1" ht="15">
      <c r="B8" s="221" t="s">
        <v>68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R8" s="35"/>
      <c r="AS8" s="36"/>
      <c r="AT8" s="36"/>
      <c r="AU8" s="36"/>
      <c r="AV8" s="36"/>
      <c r="AW8" s="36"/>
      <c r="AX8" s="36"/>
      <c r="AY8" s="36"/>
      <c r="AZ8" s="36"/>
      <c r="BA8" s="36"/>
      <c r="BB8" s="37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4"/>
      <c r="BW8" s="54"/>
      <c r="BX8" s="53"/>
      <c r="BY8" s="53"/>
      <c r="BZ8" s="53"/>
      <c r="CA8" s="53"/>
      <c r="CB8" s="53"/>
      <c r="CC8" s="55"/>
      <c r="CD8" s="55"/>
      <c r="CE8" s="55"/>
      <c r="CF8" s="55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</row>
    <row r="9" spans="57:107" s="2" customFormat="1" ht="6" customHeight="1"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4"/>
      <c r="BW9" s="54"/>
      <c r="BX9" s="53"/>
      <c r="BY9" s="53"/>
      <c r="BZ9" s="53"/>
      <c r="CA9" s="53"/>
      <c r="CB9" s="53"/>
      <c r="CC9" s="55"/>
      <c r="CD9" s="55"/>
      <c r="CE9" s="55"/>
      <c r="CF9" s="55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</row>
    <row r="10" spans="7:107" s="2" customFormat="1" ht="15">
      <c r="G10" s="6" t="s">
        <v>2</v>
      </c>
      <c r="H10" s="188">
        <v>0.5416666666666666</v>
      </c>
      <c r="I10" s="188"/>
      <c r="J10" s="188"/>
      <c r="K10" s="188"/>
      <c r="L10" s="188"/>
      <c r="M10" s="7" t="s">
        <v>3</v>
      </c>
      <c r="T10" s="6" t="s">
        <v>4</v>
      </c>
      <c r="U10" s="187">
        <v>1</v>
      </c>
      <c r="V10" s="187"/>
      <c r="W10" s="20" t="s">
        <v>29</v>
      </c>
      <c r="X10" s="186">
        <v>0.010416666666666666</v>
      </c>
      <c r="Y10" s="186"/>
      <c r="Z10" s="186"/>
      <c r="AA10" s="186"/>
      <c r="AB10" s="186"/>
      <c r="AC10" s="7" t="s">
        <v>5</v>
      </c>
      <c r="AK10" s="6" t="s">
        <v>6</v>
      </c>
      <c r="AL10" s="186">
        <v>0.0020833333333333333</v>
      </c>
      <c r="AM10" s="186"/>
      <c r="AN10" s="186"/>
      <c r="AO10" s="186"/>
      <c r="AP10" s="186"/>
      <c r="AQ10" s="7" t="s">
        <v>5</v>
      </c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4"/>
      <c r="BW10" s="54"/>
      <c r="BX10" s="53"/>
      <c r="BY10" s="53"/>
      <c r="BZ10" s="53"/>
      <c r="CA10" s="53"/>
      <c r="CB10" s="53"/>
      <c r="CC10" s="55"/>
      <c r="CD10" s="55"/>
      <c r="CE10" s="55"/>
      <c r="CF10" s="55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5.75" thickBot="1">
      <c r="B15" s="215" t="s">
        <v>12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7"/>
      <c r="AE15" s="215" t="s">
        <v>13</v>
      </c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7"/>
    </row>
    <row r="16" spans="2:55" ht="15">
      <c r="B16" s="171" t="s">
        <v>8</v>
      </c>
      <c r="C16" s="172"/>
      <c r="D16" s="173" t="s">
        <v>67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4"/>
      <c r="Z16" s="175"/>
      <c r="AE16" s="171" t="s">
        <v>8</v>
      </c>
      <c r="AF16" s="172"/>
      <c r="AG16" s="173" t="s">
        <v>74</v>
      </c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4"/>
      <c r="BC16" s="175"/>
    </row>
    <row r="17" spans="2:55" ht="15">
      <c r="B17" s="171" t="s">
        <v>9</v>
      </c>
      <c r="C17" s="172"/>
      <c r="D17" s="173" t="s">
        <v>72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4"/>
      <c r="Z17" s="175"/>
      <c r="AE17" s="171" t="s">
        <v>9</v>
      </c>
      <c r="AF17" s="172"/>
      <c r="AG17" s="173" t="s">
        <v>75</v>
      </c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4"/>
      <c r="BC17" s="175"/>
    </row>
    <row r="18" spans="2:55" ht="15">
      <c r="B18" s="171" t="s">
        <v>10</v>
      </c>
      <c r="C18" s="172"/>
      <c r="D18" s="173" t="s">
        <v>81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4"/>
      <c r="Z18" s="175"/>
      <c r="AE18" s="171" t="s">
        <v>10</v>
      </c>
      <c r="AF18" s="172"/>
      <c r="AG18" s="173" t="s">
        <v>69</v>
      </c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4"/>
      <c r="BC18" s="175"/>
    </row>
    <row r="19" spans="2:55" ht="15">
      <c r="B19" s="171" t="s">
        <v>11</v>
      </c>
      <c r="C19" s="172"/>
      <c r="D19" s="173" t="s">
        <v>73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4"/>
      <c r="Z19" s="175"/>
      <c r="AE19" s="171" t="s">
        <v>11</v>
      </c>
      <c r="AF19" s="172"/>
      <c r="AG19" s="173" t="s">
        <v>76</v>
      </c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4"/>
      <c r="BC19" s="175"/>
    </row>
    <row r="20" spans="2:55" ht="15" thickBot="1">
      <c r="B20" s="226" t="s">
        <v>34</v>
      </c>
      <c r="C20" s="227"/>
      <c r="D20" s="228" t="s">
        <v>82</v>
      </c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168"/>
      <c r="Z20" s="169"/>
      <c r="AE20" s="226"/>
      <c r="AF20" s="227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168"/>
      <c r="BC20" s="169"/>
    </row>
    <row r="21" spans="57:80" ht="6" customHeight="1" thickBot="1"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8"/>
      <c r="BY21" s="48"/>
      <c r="BZ21" s="48"/>
      <c r="CA21" s="48"/>
      <c r="CB21" s="48"/>
    </row>
    <row r="22" spans="16:80" ht="15.75" thickBot="1">
      <c r="P22" s="215" t="s">
        <v>30</v>
      </c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7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8"/>
      <c r="BY22" s="48"/>
      <c r="BZ22" s="48"/>
      <c r="CA22" s="48"/>
      <c r="CB22" s="48"/>
    </row>
    <row r="23" spans="16:80" ht="15">
      <c r="P23" s="171" t="s">
        <v>8</v>
      </c>
      <c r="Q23" s="172"/>
      <c r="R23" s="173" t="s">
        <v>77</v>
      </c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4"/>
      <c r="AN23" s="175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8"/>
      <c r="BY23" s="48"/>
      <c r="BZ23" s="48"/>
      <c r="CA23" s="48"/>
      <c r="CB23" s="48"/>
    </row>
    <row r="24" spans="16:80" ht="15">
      <c r="P24" s="171" t="s">
        <v>9</v>
      </c>
      <c r="Q24" s="172"/>
      <c r="R24" s="173" t="s">
        <v>78</v>
      </c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4"/>
      <c r="AN24" s="175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8"/>
      <c r="BY24" s="48"/>
      <c r="BZ24" s="48"/>
      <c r="CA24" s="48"/>
      <c r="CB24" s="48"/>
    </row>
    <row r="25" spans="16:80" ht="15">
      <c r="P25" s="171" t="s">
        <v>10</v>
      </c>
      <c r="Q25" s="172"/>
      <c r="R25" s="173" t="s">
        <v>79</v>
      </c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4"/>
      <c r="AN25" s="175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8"/>
      <c r="BY25" s="48"/>
      <c r="BZ25" s="48"/>
      <c r="CA25" s="48"/>
      <c r="CB25" s="48"/>
    </row>
    <row r="26" spans="16:80" ht="15">
      <c r="P26" s="171" t="s">
        <v>11</v>
      </c>
      <c r="Q26" s="172"/>
      <c r="R26" s="173" t="s">
        <v>80</v>
      </c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4"/>
      <c r="AN26" s="175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8"/>
      <c r="BY26" s="48"/>
      <c r="BZ26" s="48"/>
      <c r="CA26" s="48"/>
      <c r="CB26" s="48"/>
    </row>
    <row r="27" spans="16:80" ht="15" thickBot="1">
      <c r="P27" s="226"/>
      <c r="Q27" s="227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168"/>
      <c r="AN27" s="169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8"/>
      <c r="BY27" s="48"/>
      <c r="BZ27" s="48"/>
      <c r="CA27" s="48"/>
      <c r="CB27" s="48"/>
    </row>
    <row r="29" spans="2:14" ht="12.75">
      <c r="B29" s="1" t="s">
        <v>23</v>
      </c>
      <c r="N29" s="19"/>
    </row>
    <row r="30" ht="6" customHeight="1" thickBot="1"/>
    <row r="31" spans="2:107" s="4" customFormat="1" ht="16.5" customHeight="1" thickBot="1">
      <c r="B31" s="121" t="s">
        <v>14</v>
      </c>
      <c r="C31" s="122"/>
      <c r="D31" s="110" t="s">
        <v>65</v>
      </c>
      <c r="E31" s="111"/>
      <c r="F31" s="112"/>
      <c r="G31" s="110" t="s">
        <v>15</v>
      </c>
      <c r="H31" s="111"/>
      <c r="I31" s="112"/>
      <c r="J31" s="110" t="s">
        <v>17</v>
      </c>
      <c r="K31" s="111"/>
      <c r="L31" s="111"/>
      <c r="M31" s="111"/>
      <c r="N31" s="112"/>
      <c r="O31" s="110" t="s">
        <v>18</v>
      </c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2"/>
      <c r="AW31" s="110" t="s">
        <v>21</v>
      </c>
      <c r="AX31" s="111"/>
      <c r="AY31" s="111"/>
      <c r="AZ31" s="111"/>
      <c r="BA31" s="112"/>
      <c r="BB31" s="113"/>
      <c r="BC31" s="114"/>
      <c r="BD31" s="39"/>
      <c r="BE31" s="57"/>
      <c r="BF31" s="58" t="s">
        <v>28</v>
      </c>
      <c r="BG31" s="59"/>
      <c r="BH31" s="59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60"/>
      <c r="BW31" s="60"/>
      <c r="BX31" s="57"/>
      <c r="BY31" s="57"/>
      <c r="BZ31" s="57"/>
      <c r="CA31" s="57"/>
      <c r="CB31" s="57"/>
      <c r="CC31" s="61"/>
      <c r="CD31" s="61"/>
      <c r="CE31" s="61"/>
      <c r="CF31" s="61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</row>
    <row r="32" spans="2:107" s="5" customFormat="1" ht="15.75" customHeight="1">
      <c r="B32" s="101">
        <v>1</v>
      </c>
      <c r="C32" s="102"/>
      <c r="D32" s="102">
        <v>1</v>
      </c>
      <c r="E32" s="102"/>
      <c r="F32" s="102"/>
      <c r="G32" s="102" t="s">
        <v>16</v>
      </c>
      <c r="H32" s="102"/>
      <c r="I32" s="102"/>
      <c r="J32" s="132">
        <f>$H$10</f>
        <v>0.5416666666666666</v>
      </c>
      <c r="K32" s="132"/>
      <c r="L32" s="132"/>
      <c r="M32" s="132"/>
      <c r="N32" s="133"/>
      <c r="O32" s="104" t="str">
        <f>D16</f>
        <v>SV Wachtberg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6" t="s">
        <v>20</v>
      </c>
      <c r="AF32" s="106" t="str">
        <f>D17</f>
        <v>SG Bergisch Gladbach 09</v>
      </c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23"/>
      <c r="AW32" s="115">
        <v>0</v>
      </c>
      <c r="AX32" s="124"/>
      <c r="AY32" s="16" t="s">
        <v>19</v>
      </c>
      <c r="AZ32" s="124">
        <v>3</v>
      </c>
      <c r="BA32" s="131"/>
      <c r="BB32" s="115"/>
      <c r="BC32" s="116"/>
      <c r="BE32" s="63">
        <f>IF(ISBLANK(AZ32),"0",IF(AW32&gt;AZ32,3,IF(AW32=AZ32,1,0)))</f>
        <v>0</v>
      </c>
      <c r="BF32" s="64" t="s">
        <v>19</v>
      </c>
      <c r="BG32" s="63" t="str">
        <f>IF(ISBLANK(AJ32),"0",IF(AJ32&gt;AG32,3,IF(AJ32=AG32,1,0)))</f>
        <v>0</v>
      </c>
      <c r="BH32" s="65">
        <f>IF(ISBLANK(AZ32),"0",IF(AZ32&gt;AW32,3,IF(AZ32=AW32,1,0)))</f>
        <v>3</v>
      </c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 t="s">
        <v>19</v>
      </c>
      <c r="BV32" s="63">
        <f>IF(ISBLANK(AZ32),"0",IF(AZ32&gt;AW32,3,IF(AZ32=AW32,1,0)))</f>
        <v>3</v>
      </c>
      <c r="BW32" s="60"/>
      <c r="BX32" s="57"/>
      <c r="BY32" s="66" t="s">
        <v>12</v>
      </c>
      <c r="BZ32" s="57" t="s">
        <v>24</v>
      </c>
      <c r="CA32" s="109" t="s">
        <v>25</v>
      </c>
      <c r="CB32" s="109"/>
      <c r="CC32" s="109"/>
      <c r="CD32" s="67" t="s">
        <v>26</v>
      </c>
      <c r="CE32" s="68"/>
      <c r="CF32" s="68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</row>
    <row r="33" spans="2:107" s="4" customFormat="1" ht="15.75" customHeight="1">
      <c r="B33" s="99">
        <v>2</v>
      </c>
      <c r="C33" s="100"/>
      <c r="D33" s="100">
        <v>2</v>
      </c>
      <c r="E33" s="100"/>
      <c r="F33" s="100"/>
      <c r="G33" s="100" t="s">
        <v>22</v>
      </c>
      <c r="H33" s="100"/>
      <c r="I33" s="100"/>
      <c r="J33" s="134">
        <f>J32</f>
        <v>0.5416666666666666</v>
      </c>
      <c r="K33" s="134"/>
      <c r="L33" s="134"/>
      <c r="M33" s="134"/>
      <c r="N33" s="135"/>
      <c r="O33" s="136" t="str">
        <f>AG16</f>
        <v>RW Lessenich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8" t="s">
        <v>20</v>
      </c>
      <c r="AF33" s="137" t="str">
        <f>AG17</f>
        <v>VFL Leverkusen</v>
      </c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8"/>
      <c r="AW33" s="119">
        <v>6</v>
      </c>
      <c r="AX33" s="117"/>
      <c r="AY33" s="8" t="s">
        <v>19</v>
      </c>
      <c r="AZ33" s="117">
        <v>0</v>
      </c>
      <c r="BA33" s="118"/>
      <c r="BB33" s="119"/>
      <c r="BC33" s="103"/>
      <c r="BD33" s="39"/>
      <c r="BE33" s="63">
        <f aca="true" t="shared" si="0" ref="BE33:BE49">IF(ISBLANK(AZ33),"0",IF(AW33&gt;AZ33,3,IF(AW33=AZ33,1,0)))</f>
        <v>3</v>
      </c>
      <c r="BF33" s="60" t="s">
        <v>19</v>
      </c>
      <c r="BG33" s="63" t="str">
        <f>IF(ISBLANK(AJ33),"0",IF(AJ33&gt;AG33,3,IF(AJ33=AG33,1,0)))</f>
        <v>0</v>
      </c>
      <c r="BH33" s="65">
        <f aca="true" t="shared" si="1" ref="BH33:BH49">IF(ISBLANK(AZ33),"0",IF(AZ33&gt;AW33,3,IF(AZ33=AW33,1,0)))</f>
        <v>0</v>
      </c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 t="s">
        <v>19</v>
      </c>
      <c r="BV33" s="63">
        <f aca="true" t="shared" si="2" ref="BV33:BV49">IF(ISBLANK(AZ33),"0",IF(AZ33&gt;AW33,3,IF(AZ33=AW33,1,0)))</f>
        <v>0</v>
      </c>
      <c r="BW33" s="60"/>
      <c r="BX33" s="57"/>
      <c r="BY33" s="57" t="str">
        <f>$D$16</f>
        <v>SV Wachtberg</v>
      </c>
      <c r="BZ33" s="63" t="e">
        <f>SUM($BE$32+$BV$38+$BE$47+#REF!)</f>
        <v>#REF!</v>
      </c>
      <c r="CA33" s="61" t="e">
        <f>SUM($AW$32+$AZ$38+$AW$47+#REF!)</f>
        <v>#REF!</v>
      </c>
      <c r="CB33" s="70" t="s">
        <v>19</v>
      </c>
      <c r="CC33" s="71" t="e">
        <f>SUM($AZ$32+$AW$38+$AZ$47+#REF!)</f>
        <v>#REF!</v>
      </c>
      <c r="CD33" s="72" t="e">
        <f>SUM(CA33-CC33)</f>
        <v>#REF!</v>
      </c>
      <c r="CE33" s="61"/>
      <c r="CF33" s="61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</row>
    <row r="34" spans="2:107" s="4" customFormat="1" ht="15.75" customHeight="1" thickBot="1">
      <c r="B34" s="96">
        <v>3</v>
      </c>
      <c r="C34" s="120"/>
      <c r="D34" s="120">
        <v>3</v>
      </c>
      <c r="E34" s="120"/>
      <c r="F34" s="120"/>
      <c r="G34" s="120" t="s">
        <v>31</v>
      </c>
      <c r="H34" s="120"/>
      <c r="I34" s="120"/>
      <c r="J34" s="164">
        <f>J33</f>
        <v>0.5416666666666666</v>
      </c>
      <c r="K34" s="164"/>
      <c r="L34" s="164"/>
      <c r="M34" s="164"/>
      <c r="N34" s="165"/>
      <c r="O34" s="170" t="str">
        <f>R23</f>
        <v>FC Pesch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25" t="s">
        <v>20</v>
      </c>
      <c r="AF34" s="126" t="str">
        <f>R24</f>
        <v>BSV Roleber</v>
      </c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7"/>
      <c r="AW34" s="125">
        <v>2</v>
      </c>
      <c r="AX34" s="97"/>
      <c r="AY34" s="25" t="s">
        <v>19</v>
      </c>
      <c r="AZ34" s="97">
        <v>0</v>
      </c>
      <c r="BA34" s="98"/>
      <c r="BB34" s="125"/>
      <c r="BC34" s="179"/>
      <c r="BD34" s="39"/>
      <c r="BE34" s="63">
        <f t="shared" si="0"/>
        <v>3</v>
      </c>
      <c r="BF34" s="65">
        <f aca="true" t="shared" si="3" ref="BF34:BF49">IF(ISBLANK(AW34),"0",IF(AW34&gt;AZ34,3,IF(AW34=AZ34,1,0)))</f>
        <v>3</v>
      </c>
      <c r="BG34" s="65" t="s">
        <v>19</v>
      </c>
      <c r="BH34" s="65">
        <f t="shared" si="1"/>
        <v>0</v>
      </c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 t="s">
        <v>19</v>
      </c>
      <c r="BV34" s="63">
        <f t="shared" si="2"/>
        <v>0</v>
      </c>
      <c r="BW34" s="60"/>
      <c r="BX34" s="57"/>
      <c r="BY34" s="57" t="str">
        <f>$D$17</f>
        <v>SG Bergisch Gladbach 09</v>
      </c>
      <c r="BZ34" s="63" t="e">
        <f>SUM($BV$32+$BE$41+$BE$50+#REF!)</f>
        <v>#REF!</v>
      </c>
      <c r="CA34" s="61" t="e">
        <f>SUM($AZ$32+$AW$41+$AW$50+#REF!)</f>
        <v>#REF!</v>
      </c>
      <c r="CB34" s="70" t="s">
        <v>19</v>
      </c>
      <c r="CC34" s="71" t="e">
        <f>SUM($AW$32+$AZ$41+$AZ$50+#REF!)</f>
        <v>#REF!</v>
      </c>
      <c r="CD34" s="72" t="e">
        <f>SUM(CA34-CC34)</f>
        <v>#REF!</v>
      </c>
      <c r="CE34" s="61"/>
      <c r="CF34" s="61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</row>
    <row r="35" spans="2:107" s="4" customFormat="1" ht="15.75" customHeight="1">
      <c r="B35" s="101">
        <v>4</v>
      </c>
      <c r="C35" s="102"/>
      <c r="D35" s="102">
        <v>1</v>
      </c>
      <c r="E35" s="102"/>
      <c r="F35" s="102"/>
      <c r="G35" s="102" t="s">
        <v>16</v>
      </c>
      <c r="H35" s="102"/>
      <c r="I35" s="102"/>
      <c r="J35" s="132">
        <f>J34+$U$10*$X$10+$AL$10</f>
        <v>0.5541666666666666</v>
      </c>
      <c r="K35" s="132"/>
      <c r="L35" s="132"/>
      <c r="M35" s="132"/>
      <c r="N35" s="133"/>
      <c r="O35" s="104" t="str">
        <f>D18</f>
        <v>FC Flerzheim 1920</v>
      </c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6" t="s">
        <v>20</v>
      </c>
      <c r="AF35" s="106" t="str">
        <f>D19</f>
        <v>BSC Unkelbach</v>
      </c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23"/>
      <c r="AW35" s="115">
        <v>6</v>
      </c>
      <c r="AX35" s="124"/>
      <c r="AY35" s="16" t="s">
        <v>19</v>
      </c>
      <c r="AZ35" s="124">
        <v>0</v>
      </c>
      <c r="BA35" s="131"/>
      <c r="BB35" s="115"/>
      <c r="BC35" s="116"/>
      <c r="BD35" s="39"/>
      <c r="BE35" s="63">
        <f t="shared" si="0"/>
        <v>3</v>
      </c>
      <c r="BF35" s="65">
        <f t="shared" si="3"/>
        <v>3</v>
      </c>
      <c r="BG35" s="65" t="s">
        <v>19</v>
      </c>
      <c r="BH35" s="65">
        <f t="shared" si="1"/>
        <v>0</v>
      </c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 t="s">
        <v>19</v>
      </c>
      <c r="BV35" s="63">
        <f t="shared" si="2"/>
        <v>0</v>
      </c>
      <c r="BW35" s="60"/>
      <c r="BX35" s="57"/>
      <c r="BY35" s="57" t="str">
        <f>$D$18</f>
        <v>FC Flerzheim 1920</v>
      </c>
      <c r="BZ35" s="63">
        <f>SUM($BE$35+$BV$41+$BV$47+$BE$53)</f>
        <v>6</v>
      </c>
      <c r="CA35" s="61">
        <f>SUM($AW$35+$AZ$41+$AZ$47+$AW$53)</f>
        <v>7</v>
      </c>
      <c r="CB35" s="70" t="s">
        <v>19</v>
      </c>
      <c r="CC35" s="71">
        <f>SUM($AZ$35+$AW$41+$AW$47+$AZ$53)</f>
        <v>0</v>
      </c>
      <c r="CD35" s="72">
        <f>SUM(CA35-CC35)</f>
        <v>7</v>
      </c>
      <c r="CE35" s="61"/>
      <c r="CF35" s="61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</row>
    <row r="36" spans="2:107" s="4" customFormat="1" ht="15.75" customHeight="1">
      <c r="B36" s="99">
        <v>5</v>
      </c>
      <c r="C36" s="100"/>
      <c r="D36" s="100">
        <v>2</v>
      </c>
      <c r="E36" s="100"/>
      <c r="F36" s="100"/>
      <c r="G36" s="100" t="s">
        <v>22</v>
      </c>
      <c r="H36" s="100"/>
      <c r="I36" s="100"/>
      <c r="J36" s="134">
        <f>J35</f>
        <v>0.5541666666666666</v>
      </c>
      <c r="K36" s="134"/>
      <c r="L36" s="134"/>
      <c r="M36" s="134"/>
      <c r="N36" s="135"/>
      <c r="O36" s="136" t="str">
        <f>AG18</f>
        <v>SV Niederbachem</v>
      </c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8" t="s">
        <v>20</v>
      </c>
      <c r="AF36" s="137" t="str">
        <f>AG19</f>
        <v>FV Endenich</v>
      </c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8"/>
      <c r="AW36" s="119">
        <v>2</v>
      </c>
      <c r="AX36" s="117"/>
      <c r="AY36" s="8" t="s">
        <v>19</v>
      </c>
      <c r="AZ36" s="117">
        <v>1</v>
      </c>
      <c r="BA36" s="118"/>
      <c r="BB36" s="119"/>
      <c r="BC36" s="103"/>
      <c r="BD36" s="39"/>
      <c r="BE36" s="63">
        <f t="shared" si="0"/>
        <v>3</v>
      </c>
      <c r="BF36" s="65">
        <f t="shared" si="3"/>
        <v>3</v>
      </c>
      <c r="BG36" s="65" t="s">
        <v>19</v>
      </c>
      <c r="BH36" s="65">
        <f t="shared" si="1"/>
        <v>0</v>
      </c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 t="s">
        <v>19</v>
      </c>
      <c r="BV36" s="63">
        <f t="shared" si="2"/>
        <v>0</v>
      </c>
      <c r="BW36" s="60"/>
      <c r="BX36" s="57"/>
      <c r="BY36" s="57" t="str">
        <f>$D$19</f>
        <v>BSC Unkelbach</v>
      </c>
      <c r="BZ36" s="63" t="e">
        <f>SUM($BV$35+$BE$44+$BV$50+#REF!)</f>
        <v>#REF!</v>
      </c>
      <c r="CA36" s="61" t="e">
        <f>SUM($AZ$35+$AW$44+$AZ$50+#REF!)</f>
        <v>#REF!</v>
      </c>
      <c r="CB36" s="70" t="s">
        <v>19</v>
      </c>
      <c r="CC36" s="71" t="e">
        <f>SUM($AW$35+$AZ$44+$AW$50+#REF!)</f>
        <v>#REF!</v>
      </c>
      <c r="CD36" s="72" t="e">
        <f>SUM(CA36-CC36)</f>
        <v>#REF!</v>
      </c>
      <c r="CE36" s="61"/>
      <c r="CF36" s="61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</row>
    <row r="37" spans="2:107" s="4" customFormat="1" ht="15.75" customHeight="1" thickBot="1">
      <c r="B37" s="96">
        <v>6</v>
      </c>
      <c r="C37" s="120"/>
      <c r="D37" s="120">
        <v>3</v>
      </c>
      <c r="E37" s="120"/>
      <c r="F37" s="120"/>
      <c r="G37" s="120" t="s">
        <v>31</v>
      </c>
      <c r="H37" s="120"/>
      <c r="I37" s="120"/>
      <c r="J37" s="164">
        <f>J36</f>
        <v>0.5541666666666666</v>
      </c>
      <c r="K37" s="164"/>
      <c r="L37" s="164"/>
      <c r="M37" s="164"/>
      <c r="N37" s="165"/>
      <c r="O37" s="170" t="str">
        <f>R25</f>
        <v>SC Fortuna Köln</v>
      </c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25" t="s">
        <v>20</v>
      </c>
      <c r="AF37" s="126" t="str">
        <f>R26</f>
        <v>Oberkasseler FV</v>
      </c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7"/>
      <c r="AW37" s="125"/>
      <c r="AX37" s="97"/>
      <c r="AY37" s="25" t="s">
        <v>19</v>
      </c>
      <c r="AZ37" s="97"/>
      <c r="BA37" s="98"/>
      <c r="BB37" s="125"/>
      <c r="BC37" s="179"/>
      <c r="BD37" s="39"/>
      <c r="BE37" s="63" t="str">
        <f t="shared" si="0"/>
        <v>0</v>
      </c>
      <c r="BF37" s="65" t="str">
        <f t="shared" si="3"/>
        <v>0</v>
      </c>
      <c r="BG37" s="65" t="s">
        <v>19</v>
      </c>
      <c r="BH37" s="65" t="str">
        <f t="shared" si="1"/>
        <v>0</v>
      </c>
      <c r="BI37" s="57"/>
      <c r="BJ37" s="57"/>
      <c r="BK37" s="46"/>
      <c r="BL37" s="46"/>
      <c r="BM37" s="46"/>
      <c r="BN37" s="46"/>
      <c r="BO37" s="46"/>
      <c r="BP37" s="46"/>
      <c r="BQ37" s="46"/>
      <c r="BR37" s="46"/>
      <c r="BS37" s="46"/>
      <c r="BT37" s="57"/>
      <c r="BU37" s="57" t="s">
        <v>19</v>
      </c>
      <c r="BV37" s="63" t="str">
        <f t="shared" si="2"/>
        <v>0</v>
      </c>
      <c r="BW37" s="60"/>
      <c r="BX37" s="57"/>
      <c r="BY37" s="57" t="str">
        <f>$D$20</f>
        <v>SC Ließem</v>
      </c>
      <c r="BZ37" s="63" t="e">
        <f>SUM($BE$38+$BV$44+$BV$53+#REF!)</f>
        <v>#REF!</v>
      </c>
      <c r="CA37" s="61" t="e">
        <f>SUM($AW$38+$AZ$44+$AZ$53+#REF!)</f>
        <v>#REF!</v>
      </c>
      <c r="CB37" s="70" t="s">
        <v>19</v>
      </c>
      <c r="CC37" s="71" t="e">
        <f>SUM($AZ$38+$AW$44+$AW$53+#REF!)</f>
        <v>#REF!</v>
      </c>
      <c r="CD37" s="72" t="e">
        <f>SUM(CA37-CC37)</f>
        <v>#REF!</v>
      </c>
      <c r="CE37" s="61"/>
      <c r="CF37" s="61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</row>
    <row r="38" spans="2:107" s="4" customFormat="1" ht="15.75" customHeight="1">
      <c r="B38" s="101">
        <v>7</v>
      </c>
      <c r="C38" s="102"/>
      <c r="D38" s="102">
        <v>1</v>
      </c>
      <c r="E38" s="102"/>
      <c r="F38" s="102"/>
      <c r="G38" s="102" t="s">
        <v>31</v>
      </c>
      <c r="H38" s="102"/>
      <c r="I38" s="102"/>
      <c r="J38" s="132">
        <f>J37+$U$10*$X$10+$AL$10</f>
        <v>0.5666666666666665</v>
      </c>
      <c r="K38" s="132"/>
      <c r="L38" s="132"/>
      <c r="M38" s="132"/>
      <c r="N38" s="133"/>
      <c r="O38" s="104" t="s">
        <v>77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6" t="s">
        <v>20</v>
      </c>
      <c r="AF38" s="106" t="s">
        <v>80</v>
      </c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23"/>
      <c r="AW38" s="115">
        <v>3</v>
      </c>
      <c r="AX38" s="124"/>
      <c r="AY38" s="16" t="s">
        <v>19</v>
      </c>
      <c r="AZ38" s="124">
        <v>0</v>
      </c>
      <c r="BA38" s="131"/>
      <c r="BB38" s="115"/>
      <c r="BC38" s="116"/>
      <c r="BD38" s="18"/>
      <c r="BE38" s="63">
        <f t="shared" si="0"/>
        <v>3</v>
      </c>
      <c r="BF38" s="65">
        <f t="shared" si="3"/>
        <v>3</v>
      </c>
      <c r="BG38" s="65" t="s">
        <v>19</v>
      </c>
      <c r="BH38" s="65">
        <f t="shared" si="1"/>
        <v>0</v>
      </c>
      <c r="BI38" s="57"/>
      <c r="BJ38" s="57"/>
      <c r="BK38" s="73"/>
      <c r="BL38" s="73"/>
      <c r="BM38" s="74" t="str">
        <f>$D$17</f>
        <v>SG Bergisch Gladbach 09</v>
      </c>
      <c r="BN38" s="75">
        <f>SUM($BH$32+$BF$37+$BH$44+$BF$49)</f>
        <v>3</v>
      </c>
      <c r="BO38" s="75">
        <f>SUM($AZ$32+$AW$37+$AZ$44+$AW$49)</f>
        <v>4</v>
      </c>
      <c r="BP38" s="76" t="s">
        <v>19</v>
      </c>
      <c r="BQ38" s="75">
        <f>SUM($AW$32+$AZ$37+$AW$44+$AZ$49)</f>
        <v>5</v>
      </c>
      <c r="BR38" s="77">
        <f>SUM(BO38-BQ38)</f>
        <v>-1</v>
      </c>
      <c r="BS38" s="57"/>
      <c r="BT38" s="57"/>
      <c r="BU38" s="57" t="s">
        <v>19</v>
      </c>
      <c r="BV38" s="63">
        <f t="shared" si="2"/>
        <v>0</v>
      </c>
      <c r="BW38" s="60"/>
      <c r="BX38" s="57"/>
      <c r="BY38" s="62"/>
      <c r="BZ38" s="62"/>
      <c r="CA38" s="62"/>
      <c r="CB38" s="62"/>
      <c r="CC38" s="62"/>
      <c r="CD38" s="62"/>
      <c r="CE38" s="61"/>
      <c r="CF38" s="61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</row>
    <row r="39" spans="2:107" s="4" customFormat="1" ht="15.75" customHeight="1">
      <c r="B39" s="99">
        <v>8</v>
      </c>
      <c r="C39" s="100"/>
      <c r="D39" s="100">
        <v>2</v>
      </c>
      <c r="E39" s="100"/>
      <c r="F39" s="100"/>
      <c r="G39" s="100" t="s">
        <v>16</v>
      </c>
      <c r="H39" s="100"/>
      <c r="I39" s="100"/>
      <c r="J39" s="134">
        <f>J38</f>
        <v>0.5666666666666665</v>
      </c>
      <c r="K39" s="134"/>
      <c r="L39" s="134"/>
      <c r="M39" s="134"/>
      <c r="N39" s="135"/>
      <c r="O39" s="136" t="s">
        <v>72</v>
      </c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8" t="s">
        <v>20</v>
      </c>
      <c r="AF39" s="137" t="s">
        <v>81</v>
      </c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8"/>
      <c r="AW39" s="119"/>
      <c r="AX39" s="117"/>
      <c r="AY39" s="8" t="s">
        <v>19</v>
      </c>
      <c r="AZ39" s="117"/>
      <c r="BA39" s="118"/>
      <c r="BB39" s="119"/>
      <c r="BC39" s="103"/>
      <c r="BD39" s="18"/>
      <c r="BE39" s="63" t="str">
        <f t="shared" si="0"/>
        <v>0</v>
      </c>
      <c r="BF39" s="65" t="str">
        <f t="shared" si="3"/>
        <v>0</v>
      </c>
      <c r="BG39" s="65" t="s">
        <v>19</v>
      </c>
      <c r="BH39" s="65" t="str">
        <f t="shared" si="1"/>
        <v>0</v>
      </c>
      <c r="BI39" s="57"/>
      <c r="BJ39" s="57"/>
      <c r="BK39" s="73"/>
      <c r="BL39" s="73"/>
      <c r="BM39" s="74">
        <f>$D$21</f>
        <v>0</v>
      </c>
      <c r="BN39" s="75">
        <f>SUM($BF$36+$BH$40+$BF$45+$BH$49)</f>
        <v>6</v>
      </c>
      <c r="BO39" s="75">
        <f>SUM($AW$36+$AZ$40+$AW$45+$AZ$49)</f>
        <v>5</v>
      </c>
      <c r="BP39" s="76" t="s">
        <v>19</v>
      </c>
      <c r="BQ39" s="75">
        <f>SUM($AZ$36+$AW$40+$AZ$45+$AW$49)</f>
        <v>1</v>
      </c>
      <c r="BR39" s="77">
        <f>SUM(BO39-BQ39)</f>
        <v>4</v>
      </c>
      <c r="BS39" s="57"/>
      <c r="BT39" s="57"/>
      <c r="BU39" s="57" t="s">
        <v>19</v>
      </c>
      <c r="BV39" s="63" t="str">
        <f t="shared" si="2"/>
        <v>0</v>
      </c>
      <c r="BW39" s="60"/>
      <c r="BX39" s="57"/>
      <c r="BY39" s="66" t="s">
        <v>13</v>
      </c>
      <c r="BZ39" s="57" t="s">
        <v>24</v>
      </c>
      <c r="CA39" s="109" t="s">
        <v>25</v>
      </c>
      <c r="CB39" s="109"/>
      <c r="CC39" s="109"/>
      <c r="CD39" s="67" t="s">
        <v>26</v>
      </c>
      <c r="CE39" s="61"/>
      <c r="CF39" s="61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</row>
    <row r="40" spans="2:107" s="4" customFormat="1" ht="15.75" customHeight="1" thickBot="1">
      <c r="B40" s="96">
        <v>9</v>
      </c>
      <c r="C40" s="120"/>
      <c r="D40" s="120">
        <v>3</v>
      </c>
      <c r="E40" s="120"/>
      <c r="F40" s="120"/>
      <c r="G40" s="120" t="s">
        <v>22</v>
      </c>
      <c r="H40" s="120"/>
      <c r="I40" s="120"/>
      <c r="J40" s="164">
        <f>J39</f>
        <v>0.5666666666666665</v>
      </c>
      <c r="K40" s="164"/>
      <c r="L40" s="164"/>
      <c r="M40" s="164"/>
      <c r="N40" s="165"/>
      <c r="O40" s="170" t="s">
        <v>75</v>
      </c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25" t="s">
        <v>20</v>
      </c>
      <c r="AF40" s="126" t="s">
        <v>69</v>
      </c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7"/>
      <c r="AW40" s="125"/>
      <c r="AX40" s="97"/>
      <c r="AY40" s="25" t="s">
        <v>19</v>
      </c>
      <c r="AZ40" s="97"/>
      <c r="BA40" s="98"/>
      <c r="BB40" s="125"/>
      <c r="BC40" s="179"/>
      <c r="BD40" s="18"/>
      <c r="BE40" s="63" t="str">
        <f t="shared" si="0"/>
        <v>0</v>
      </c>
      <c r="BF40" s="65" t="str">
        <f t="shared" si="3"/>
        <v>0</v>
      </c>
      <c r="BG40" s="65" t="s">
        <v>19</v>
      </c>
      <c r="BH40" s="65" t="str">
        <f t="shared" si="1"/>
        <v>0</v>
      </c>
      <c r="BI40" s="57"/>
      <c r="BJ40" s="57"/>
      <c r="BK40" s="73"/>
      <c r="BL40" s="73"/>
      <c r="BM40" s="74" t="str">
        <f>$D$20</f>
        <v>SC Ließem</v>
      </c>
      <c r="BN40" s="75" t="e">
        <f>SUM($BF$33+$BH$37+$BF$41+$BH$45)</f>
        <v>#VALUE!</v>
      </c>
      <c r="BO40" s="75">
        <f>SUM($AW$33+$AZ$37+$AW$41+$AZ$45)</f>
        <v>6</v>
      </c>
      <c r="BP40" s="76" t="s">
        <v>19</v>
      </c>
      <c r="BQ40" s="75">
        <f>SUM($AZ$33+$AW$37+$AZ$41+$AW$45)</f>
        <v>1</v>
      </c>
      <c r="BR40" s="77">
        <f>SUM(BO40-BQ40)</f>
        <v>5</v>
      </c>
      <c r="BS40" s="57"/>
      <c r="BT40" s="57"/>
      <c r="BU40" s="57" t="s">
        <v>19</v>
      </c>
      <c r="BV40" s="63" t="str">
        <f t="shared" si="2"/>
        <v>0</v>
      </c>
      <c r="BW40" s="60"/>
      <c r="BX40" s="57"/>
      <c r="BY40" s="57" t="str">
        <f>$AG$16</f>
        <v>RW Lessenich</v>
      </c>
      <c r="BZ40" s="63" t="e">
        <f>SUM($BE$33+$BV$39+$BE$48+#REF!)</f>
        <v>#REF!</v>
      </c>
      <c r="CA40" s="61" t="e">
        <f>SUM($AW$33+$AZ$39+$AW$48+#REF!)</f>
        <v>#REF!</v>
      </c>
      <c r="CB40" s="70" t="s">
        <v>19</v>
      </c>
      <c r="CC40" s="71" t="e">
        <f>SUM($AZ$33+$AW$39+$AZ$48+#REF!)</f>
        <v>#REF!</v>
      </c>
      <c r="CD40" s="72" t="e">
        <f>SUM(CA40-CC40)</f>
        <v>#REF!</v>
      </c>
      <c r="CE40" s="61"/>
      <c r="CF40" s="61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</row>
    <row r="41" spans="2:107" s="4" customFormat="1" ht="15.75" customHeight="1">
      <c r="B41" s="101">
        <v>10</v>
      </c>
      <c r="C41" s="102"/>
      <c r="D41" s="102">
        <v>1</v>
      </c>
      <c r="E41" s="102"/>
      <c r="F41" s="102"/>
      <c r="G41" s="102" t="s">
        <v>16</v>
      </c>
      <c r="H41" s="102"/>
      <c r="I41" s="102"/>
      <c r="J41" s="132">
        <f>J40+$U$10*$X$10+$AL$10</f>
        <v>0.5791666666666665</v>
      </c>
      <c r="K41" s="132"/>
      <c r="L41" s="132"/>
      <c r="M41" s="132"/>
      <c r="N41" s="133"/>
      <c r="O41" s="104" t="s">
        <v>73</v>
      </c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6" t="s">
        <v>20</v>
      </c>
      <c r="AF41" s="106" t="s">
        <v>82</v>
      </c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23"/>
      <c r="AW41" s="115">
        <v>0</v>
      </c>
      <c r="AX41" s="124"/>
      <c r="AY41" s="16" t="s">
        <v>19</v>
      </c>
      <c r="AZ41" s="124">
        <v>1</v>
      </c>
      <c r="BA41" s="131"/>
      <c r="BB41" s="115"/>
      <c r="BC41" s="116"/>
      <c r="BD41" s="18"/>
      <c r="BE41" s="63">
        <f t="shared" si="0"/>
        <v>0</v>
      </c>
      <c r="BF41" s="65">
        <f t="shared" si="3"/>
        <v>0</v>
      </c>
      <c r="BG41" s="65" t="s">
        <v>19</v>
      </c>
      <c r="BH41" s="65">
        <f t="shared" si="1"/>
        <v>3</v>
      </c>
      <c r="BI41" s="57"/>
      <c r="BJ41" s="57"/>
      <c r="BK41" s="73"/>
      <c r="BL41" s="73"/>
      <c r="BM41" s="74" t="str">
        <f>$D$18</f>
        <v>FC Flerzheim 1920</v>
      </c>
      <c r="BN41" s="75">
        <f>SUM($BH$33+$BF$40+$BF$44+$BH$48)</f>
        <v>6</v>
      </c>
      <c r="BO41" s="75">
        <f>SUM($AZ$33+$AW$40+$AW$44+$AZ$48)</f>
        <v>5</v>
      </c>
      <c r="BP41" s="76" t="s">
        <v>19</v>
      </c>
      <c r="BQ41" s="75">
        <f>SUM($AW$33+$AZ$40+$AZ$44+$AW$48)</f>
        <v>8</v>
      </c>
      <c r="BR41" s="77">
        <f>SUM(BO41-BQ41)</f>
        <v>-3</v>
      </c>
      <c r="BS41" s="57"/>
      <c r="BT41" s="57"/>
      <c r="BU41" s="57" t="s">
        <v>19</v>
      </c>
      <c r="BV41" s="63">
        <f t="shared" si="2"/>
        <v>3</v>
      </c>
      <c r="BW41" s="60"/>
      <c r="BX41" s="57"/>
      <c r="BY41" s="57" t="str">
        <f>$AG$17</f>
        <v>VFL Leverkusen</v>
      </c>
      <c r="BZ41" s="63" t="e">
        <f>SUM($BV$33+$BE$42+$BE$51+#REF!)</f>
        <v>#REF!</v>
      </c>
      <c r="CA41" s="61" t="e">
        <f>SUM($AZ$33+$AW$42+$AW$51+#REF!)</f>
        <v>#REF!</v>
      </c>
      <c r="CB41" s="70" t="s">
        <v>19</v>
      </c>
      <c r="CC41" s="71" t="e">
        <f>SUM($AW$33+$AZ$42+$AZ$51+#REF!)</f>
        <v>#REF!</v>
      </c>
      <c r="CD41" s="72" t="e">
        <f>SUM(CA41-CC41)</f>
        <v>#REF!</v>
      </c>
      <c r="CE41" s="61"/>
      <c r="CF41" s="61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</row>
    <row r="42" spans="2:107" s="4" customFormat="1" ht="15.75" customHeight="1">
      <c r="B42" s="99">
        <v>11</v>
      </c>
      <c r="C42" s="100"/>
      <c r="D42" s="100">
        <v>2</v>
      </c>
      <c r="E42" s="100"/>
      <c r="F42" s="100"/>
      <c r="G42" s="100" t="s">
        <v>16</v>
      </c>
      <c r="H42" s="100"/>
      <c r="I42" s="100"/>
      <c r="J42" s="134">
        <f>J41</f>
        <v>0.5791666666666665</v>
      </c>
      <c r="K42" s="134"/>
      <c r="L42" s="134"/>
      <c r="M42" s="134"/>
      <c r="N42" s="135"/>
      <c r="O42" s="136" t="s">
        <v>82</v>
      </c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8" t="s">
        <v>20</v>
      </c>
      <c r="AF42" s="137" t="s">
        <v>81</v>
      </c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8"/>
      <c r="AW42" s="119"/>
      <c r="AX42" s="117"/>
      <c r="AY42" s="8" t="s">
        <v>19</v>
      </c>
      <c r="AZ42" s="117"/>
      <c r="BA42" s="118"/>
      <c r="BB42" s="119"/>
      <c r="BC42" s="103"/>
      <c r="BD42" s="18"/>
      <c r="BE42" s="63" t="str">
        <f t="shared" si="0"/>
        <v>0</v>
      </c>
      <c r="BF42" s="65" t="str">
        <f t="shared" si="3"/>
        <v>0</v>
      </c>
      <c r="BG42" s="65" t="s">
        <v>19</v>
      </c>
      <c r="BH42" s="65" t="str">
        <f t="shared" si="1"/>
        <v>0</v>
      </c>
      <c r="BI42" s="57"/>
      <c r="BJ42" s="57"/>
      <c r="BK42" s="73"/>
      <c r="BL42" s="73"/>
      <c r="BM42" s="78" t="str">
        <f>$D$16</f>
        <v>SV Wachtberg</v>
      </c>
      <c r="BN42" s="75" t="e">
        <f>SUM($BF$32+$BH$36+$BH$41+$BF$48)</f>
        <v>#VALUE!</v>
      </c>
      <c r="BO42" s="75">
        <f>SUM($AW$32+$AZ$36+$AZ$41+$AW$48)</f>
        <v>3</v>
      </c>
      <c r="BP42" s="76" t="s">
        <v>19</v>
      </c>
      <c r="BQ42" s="75">
        <f>SUM($AZ$32+$AW$36+$AW$41+$AZ$48)</f>
        <v>8</v>
      </c>
      <c r="BR42" s="79">
        <f>SUM(BO42-BQ42)</f>
        <v>-5</v>
      </c>
      <c r="BS42" s="57"/>
      <c r="BT42" s="57"/>
      <c r="BU42" s="57" t="s">
        <v>19</v>
      </c>
      <c r="BV42" s="63" t="str">
        <f t="shared" si="2"/>
        <v>0</v>
      </c>
      <c r="BW42" s="60"/>
      <c r="BX42" s="57"/>
      <c r="BY42" s="57" t="str">
        <f>$AG$18</f>
        <v>SV Niederbachem</v>
      </c>
      <c r="BZ42" s="63" t="e">
        <f>SUM($BE$36+$BV$42+$BV$48+#REF!)</f>
        <v>#REF!</v>
      </c>
      <c r="CA42" s="61" t="e">
        <f>SUM($AW$36+$AZ$42+$AZ$48+#REF!)</f>
        <v>#REF!</v>
      </c>
      <c r="CB42" s="70" t="s">
        <v>19</v>
      </c>
      <c r="CC42" s="71" t="e">
        <f>SUM($AZ$36+$AW$42+$AW$48+#REF!)</f>
        <v>#REF!</v>
      </c>
      <c r="CD42" s="72" t="e">
        <f>SUM(CA42-CC42)</f>
        <v>#REF!</v>
      </c>
      <c r="CE42" s="61"/>
      <c r="CF42" s="61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</row>
    <row r="43" spans="2:107" s="4" customFormat="1" ht="15.75" customHeight="1" thickBot="1">
      <c r="B43" s="96">
        <v>12</v>
      </c>
      <c r="C43" s="120"/>
      <c r="D43" s="120">
        <v>3</v>
      </c>
      <c r="E43" s="120"/>
      <c r="F43" s="120"/>
      <c r="G43" s="120" t="s">
        <v>16</v>
      </c>
      <c r="H43" s="120"/>
      <c r="I43" s="120"/>
      <c r="J43" s="164">
        <f>J42</f>
        <v>0.5791666666666665</v>
      </c>
      <c r="K43" s="164"/>
      <c r="L43" s="164"/>
      <c r="M43" s="164"/>
      <c r="N43" s="165"/>
      <c r="O43" s="170" t="s">
        <v>67</v>
      </c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25" t="s">
        <v>20</v>
      </c>
      <c r="AF43" s="126" t="s">
        <v>81</v>
      </c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7"/>
      <c r="AW43" s="125"/>
      <c r="AX43" s="97"/>
      <c r="AY43" s="25" t="s">
        <v>19</v>
      </c>
      <c r="AZ43" s="97"/>
      <c r="BA43" s="98"/>
      <c r="BB43" s="125"/>
      <c r="BC43" s="179"/>
      <c r="BD43" s="18"/>
      <c r="BE43" s="63" t="str">
        <f t="shared" si="0"/>
        <v>0</v>
      </c>
      <c r="BF43" s="65" t="str">
        <f t="shared" si="3"/>
        <v>0</v>
      </c>
      <c r="BG43" s="65" t="s">
        <v>19</v>
      </c>
      <c r="BH43" s="65" t="str">
        <f t="shared" si="1"/>
        <v>0</v>
      </c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 t="s">
        <v>19</v>
      </c>
      <c r="BV43" s="63" t="str">
        <f t="shared" si="2"/>
        <v>0</v>
      </c>
      <c r="BW43" s="60"/>
      <c r="BX43" s="57"/>
      <c r="BY43" s="57" t="str">
        <f>$AG$19</f>
        <v>FV Endenich</v>
      </c>
      <c r="BZ43" s="63" t="e">
        <f>SUM($BV$36+$BE$45+$BV$51+#REF!)</f>
        <v>#REF!</v>
      </c>
      <c r="CA43" s="61" t="e">
        <f>SUM($AZ$36+$AW$45+$AZ$51+#REF!)</f>
        <v>#REF!</v>
      </c>
      <c r="CB43" s="70" t="s">
        <v>19</v>
      </c>
      <c r="CC43" s="71" t="e">
        <f>SUM($AW$36+$AZ$45+$AW$51+#REF!)</f>
        <v>#REF!</v>
      </c>
      <c r="CD43" s="72" t="e">
        <f>SUM(CA43-CC43)</f>
        <v>#REF!</v>
      </c>
      <c r="CE43" s="61"/>
      <c r="CF43" s="61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</row>
    <row r="44" spans="2:107" s="4" customFormat="1" ht="15.75" customHeight="1">
      <c r="B44" s="101">
        <v>13</v>
      </c>
      <c r="C44" s="102"/>
      <c r="D44" s="102">
        <v>1</v>
      </c>
      <c r="E44" s="102"/>
      <c r="F44" s="102"/>
      <c r="G44" s="102" t="s">
        <v>22</v>
      </c>
      <c r="H44" s="102"/>
      <c r="I44" s="102"/>
      <c r="J44" s="132">
        <f>J43+$U$10*$X$10+$AL$10</f>
        <v>0.5916666666666665</v>
      </c>
      <c r="K44" s="132"/>
      <c r="L44" s="132"/>
      <c r="M44" s="132"/>
      <c r="N44" s="133"/>
      <c r="O44" s="104" t="s">
        <v>74</v>
      </c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6" t="s">
        <v>20</v>
      </c>
      <c r="AF44" s="106" t="s">
        <v>69</v>
      </c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23"/>
      <c r="AW44" s="115">
        <v>2</v>
      </c>
      <c r="AX44" s="124"/>
      <c r="AY44" s="16" t="s">
        <v>19</v>
      </c>
      <c r="AZ44" s="124">
        <v>1</v>
      </c>
      <c r="BA44" s="131"/>
      <c r="BB44" s="115"/>
      <c r="BC44" s="116"/>
      <c r="BD44" s="18"/>
      <c r="BE44" s="63">
        <f t="shared" si="0"/>
        <v>3</v>
      </c>
      <c r="BF44" s="65">
        <f t="shared" si="3"/>
        <v>3</v>
      </c>
      <c r="BG44" s="65" t="s">
        <v>19</v>
      </c>
      <c r="BH44" s="65">
        <f t="shared" si="1"/>
        <v>0</v>
      </c>
      <c r="BI44" s="57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57"/>
      <c r="BU44" s="57" t="s">
        <v>19</v>
      </c>
      <c r="BV44" s="63">
        <f t="shared" si="2"/>
        <v>0</v>
      </c>
      <c r="BW44" s="60"/>
      <c r="BX44" s="57"/>
      <c r="BY44" s="57">
        <f>$AG$20</f>
        <v>0</v>
      </c>
      <c r="BZ44" s="63" t="e">
        <f>SUM($BE$39+$BV$45+#REF!+#REF!)</f>
        <v>#REF!</v>
      </c>
      <c r="CA44" s="61" t="e">
        <f>SUM($AW$39+$AZ$45+#REF!+#REF!)</f>
        <v>#REF!</v>
      </c>
      <c r="CB44" s="70" t="s">
        <v>19</v>
      </c>
      <c r="CC44" s="71" t="e">
        <f>SUM($AZ$39+$AW$45+#REF!+#REF!)</f>
        <v>#REF!</v>
      </c>
      <c r="CD44" s="72" t="e">
        <f>SUM(CA44-CC44)</f>
        <v>#REF!</v>
      </c>
      <c r="CE44" s="61"/>
      <c r="CF44" s="61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</row>
    <row r="45" spans="2:107" s="4" customFormat="1" ht="15.75" customHeight="1">
      <c r="B45" s="99">
        <v>14</v>
      </c>
      <c r="C45" s="100"/>
      <c r="D45" s="100">
        <v>2</v>
      </c>
      <c r="E45" s="100"/>
      <c r="F45" s="100"/>
      <c r="G45" s="100" t="s">
        <v>16</v>
      </c>
      <c r="H45" s="100"/>
      <c r="I45" s="100"/>
      <c r="J45" s="134">
        <f>J44</f>
        <v>0.5916666666666665</v>
      </c>
      <c r="K45" s="134"/>
      <c r="L45" s="134"/>
      <c r="M45" s="134"/>
      <c r="N45" s="135"/>
      <c r="O45" s="136" t="s">
        <v>82</v>
      </c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8" t="s">
        <v>20</v>
      </c>
      <c r="AF45" s="137" t="s">
        <v>72</v>
      </c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8"/>
      <c r="AW45" s="119"/>
      <c r="AX45" s="117"/>
      <c r="AY45" s="8" t="s">
        <v>19</v>
      </c>
      <c r="AZ45" s="117"/>
      <c r="BA45" s="118"/>
      <c r="BB45" s="119"/>
      <c r="BC45" s="103"/>
      <c r="BD45" s="18"/>
      <c r="BE45" s="63" t="str">
        <f t="shared" si="0"/>
        <v>0</v>
      </c>
      <c r="BF45" s="65" t="str">
        <f t="shared" si="3"/>
        <v>0</v>
      </c>
      <c r="BG45" s="65" t="s">
        <v>19</v>
      </c>
      <c r="BH45" s="65" t="str">
        <f t="shared" si="1"/>
        <v>0</v>
      </c>
      <c r="BI45" s="57"/>
      <c r="BJ45" s="57"/>
      <c r="BK45" s="73"/>
      <c r="BL45" s="73"/>
      <c r="BM45" s="74" t="str">
        <f>AG16</f>
        <v>RW Lessenich</v>
      </c>
      <c r="BN45" s="75" t="e">
        <f>SUM($BH$35+$BF$42+$BF$46+#REF!)</f>
        <v>#REF!</v>
      </c>
      <c r="BO45" s="75" t="e">
        <f>SUM($AZ$35+$AW$42+$AW$46+#REF!)</f>
        <v>#REF!</v>
      </c>
      <c r="BP45" s="76" t="s">
        <v>19</v>
      </c>
      <c r="BQ45" s="75" t="e">
        <f>SUM($AW$35+$AZ$42+$AZ$46+#REF!)</f>
        <v>#REF!</v>
      </c>
      <c r="BR45" s="77" t="e">
        <f aca="true" t="shared" si="4" ref="BR45:BR52">SUM(BO45-BQ45)</f>
        <v>#REF!</v>
      </c>
      <c r="BS45" s="57"/>
      <c r="BT45" s="57"/>
      <c r="BU45" s="57" t="s">
        <v>19</v>
      </c>
      <c r="BV45" s="63" t="str">
        <f t="shared" si="2"/>
        <v>0</v>
      </c>
      <c r="BW45" s="60"/>
      <c r="BX45" s="57"/>
      <c r="BY45" s="62"/>
      <c r="BZ45" s="62"/>
      <c r="CA45" s="62"/>
      <c r="CB45" s="62"/>
      <c r="CC45" s="62"/>
      <c r="CD45" s="62"/>
      <c r="CE45" s="61"/>
      <c r="CF45" s="61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</row>
    <row r="46" spans="2:107" s="4" customFormat="1" ht="15.75" customHeight="1" thickBot="1">
      <c r="B46" s="96">
        <v>15</v>
      </c>
      <c r="C46" s="120"/>
      <c r="D46" s="120">
        <v>3</v>
      </c>
      <c r="E46" s="120"/>
      <c r="F46" s="120"/>
      <c r="G46" s="120" t="s">
        <v>16</v>
      </c>
      <c r="H46" s="120"/>
      <c r="I46" s="120"/>
      <c r="J46" s="164">
        <f>J45</f>
        <v>0.5916666666666665</v>
      </c>
      <c r="K46" s="164"/>
      <c r="L46" s="164"/>
      <c r="M46" s="164"/>
      <c r="N46" s="165"/>
      <c r="O46" s="170" t="s">
        <v>72</v>
      </c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25" t="s">
        <v>20</v>
      </c>
      <c r="AF46" s="126" t="s">
        <v>73</v>
      </c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7"/>
      <c r="AW46" s="125"/>
      <c r="AX46" s="97"/>
      <c r="AY46" s="25" t="s">
        <v>19</v>
      </c>
      <c r="AZ46" s="97"/>
      <c r="BA46" s="98"/>
      <c r="BB46" s="125"/>
      <c r="BC46" s="179"/>
      <c r="BD46" s="18"/>
      <c r="BE46" s="63" t="str">
        <f t="shared" si="0"/>
        <v>0</v>
      </c>
      <c r="BF46" s="65" t="str">
        <f t="shared" si="3"/>
        <v>0</v>
      </c>
      <c r="BG46" s="65" t="s">
        <v>19</v>
      </c>
      <c r="BH46" s="65" t="str">
        <f t="shared" si="1"/>
        <v>0</v>
      </c>
      <c r="BI46" s="57"/>
      <c r="BJ46" s="57"/>
      <c r="BK46" s="73"/>
      <c r="BL46" s="73"/>
      <c r="BM46" s="74" t="str">
        <f>AG17</f>
        <v>VFL Leverkusen</v>
      </c>
      <c r="BN46" s="75" t="e">
        <f>SUM($BF$38+$BH$42+$BF$47+#REF!)</f>
        <v>#REF!</v>
      </c>
      <c r="BO46" s="75" t="e">
        <f>SUM($AW$38+$AZ$42+$AW$47+#REF!)</f>
        <v>#REF!</v>
      </c>
      <c r="BP46" s="76" t="s">
        <v>19</v>
      </c>
      <c r="BQ46" s="75" t="e">
        <f>SUM($AZ$38+$AW$42+$AZ$47+#REF!)</f>
        <v>#REF!</v>
      </c>
      <c r="BR46" s="77" t="e">
        <f t="shared" si="4"/>
        <v>#REF!</v>
      </c>
      <c r="BS46" s="57"/>
      <c r="BT46" s="57"/>
      <c r="BU46" s="57" t="s">
        <v>19</v>
      </c>
      <c r="BV46" s="63" t="str">
        <f t="shared" si="2"/>
        <v>0</v>
      </c>
      <c r="BW46" s="60"/>
      <c r="BX46" s="57"/>
      <c r="BY46" s="66" t="s">
        <v>30</v>
      </c>
      <c r="BZ46" s="57" t="s">
        <v>24</v>
      </c>
      <c r="CA46" s="109" t="s">
        <v>25</v>
      </c>
      <c r="CB46" s="109"/>
      <c r="CC46" s="109"/>
      <c r="CD46" s="67" t="s">
        <v>26</v>
      </c>
      <c r="CE46" s="61"/>
      <c r="CF46" s="61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</row>
    <row r="47" spans="2:107" s="4" customFormat="1" ht="15.75" customHeight="1">
      <c r="B47" s="101">
        <v>16</v>
      </c>
      <c r="C47" s="102"/>
      <c r="D47" s="102">
        <v>1</v>
      </c>
      <c r="E47" s="102"/>
      <c r="F47" s="102"/>
      <c r="G47" s="102" t="s">
        <v>22</v>
      </c>
      <c r="H47" s="102"/>
      <c r="I47" s="102"/>
      <c r="J47" s="132">
        <f>J46+$U$10*$X$10+$AL$10</f>
        <v>0.6041666666666664</v>
      </c>
      <c r="K47" s="132"/>
      <c r="L47" s="132"/>
      <c r="M47" s="132"/>
      <c r="N47" s="133"/>
      <c r="O47" s="104" t="s">
        <v>75</v>
      </c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6" t="s">
        <v>20</v>
      </c>
      <c r="AF47" s="106" t="s">
        <v>76</v>
      </c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23"/>
      <c r="AW47" s="115"/>
      <c r="AX47" s="124"/>
      <c r="AY47" s="16" t="s">
        <v>19</v>
      </c>
      <c r="AZ47" s="124"/>
      <c r="BA47" s="131"/>
      <c r="BB47" s="115"/>
      <c r="BC47" s="116"/>
      <c r="BD47" s="18"/>
      <c r="BE47" s="63" t="str">
        <f t="shared" si="0"/>
        <v>0</v>
      </c>
      <c r="BF47" s="65" t="str">
        <f t="shared" si="3"/>
        <v>0</v>
      </c>
      <c r="BG47" s="65" t="s">
        <v>19</v>
      </c>
      <c r="BH47" s="65" t="str">
        <f t="shared" si="1"/>
        <v>0</v>
      </c>
      <c r="BI47" s="57"/>
      <c r="BJ47" s="57"/>
      <c r="BK47" s="73"/>
      <c r="BL47" s="73"/>
      <c r="BM47" s="78" t="str">
        <f>AG18</f>
        <v>SV Niederbachem</v>
      </c>
      <c r="BN47" s="75" t="e">
        <f>SUM($BF$34+$BH$38+$BH$43+#REF!)</f>
        <v>#REF!</v>
      </c>
      <c r="BO47" s="75" t="e">
        <f>SUM($AW$34+$AZ$38+$AZ$43+#REF!)</f>
        <v>#REF!</v>
      </c>
      <c r="BP47" s="76" t="s">
        <v>19</v>
      </c>
      <c r="BQ47" s="75" t="e">
        <f>SUM($AZ$34+$AW$38+$AW$43+#REF!)</f>
        <v>#REF!</v>
      </c>
      <c r="BR47" s="79" t="e">
        <f t="shared" si="4"/>
        <v>#REF!</v>
      </c>
      <c r="BS47" s="57"/>
      <c r="BT47" s="57"/>
      <c r="BU47" s="57" t="s">
        <v>19</v>
      </c>
      <c r="BV47" s="63" t="str">
        <f t="shared" si="2"/>
        <v>0</v>
      </c>
      <c r="BW47" s="60"/>
      <c r="BX47" s="57"/>
      <c r="BY47" s="57" t="str">
        <f>$R$23</f>
        <v>FC Pesch</v>
      </c>
      <c r="BZ47" s="63" t="e">
        <f>SUM($BE$34+$BV$40+$BE$49+#REF!)</f>
        <v>#REF!</v>
      </c>
      <c r="CA47" s="61" t="e">
        <f>SUM($AW$34+$AZ$40+$AW$49+#REF!)</f>
        <v>#REF!</v>
      </c>
      <c r="CB47" s="70" t="s">
        <v>19</v>
      </c>
      <c r="CC47" s="71" t="e">
        <f>SUM($AZ$34+$AW$40+$AZ$49+#REF!)</f>
        <v>#REF!</v>
      </c>
      <c r="CD47" s="72" t="e">
        <f>SUM(CA47-CC47)</f>
        <v>#REF!</v>
      </c>
      <c r="CE47" s="61"/>
      <c r="CF47" s="61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</row>
    <row r="48" spans="2:107" s="4" customFormat="1" ht="15.75" customHeight="1">
      <c r="B48" s="99">
        <v>17</v>
      </c>
      <c r="C48" s="100"/>
      <c r="D48" s="100">
        <v>2</v>
      </c>
      <c r="E48" s="100"/>
      <c r="F48" s="100"/>
      <c r="G48" s="100" t="s">
        <v>31</v>
      </c>
      <c r="H48" s="100"/>
      <c r="I48" s="100"/>
      <c r="J48" s="134">
        <f>J47</f>
        <v>0.6041666666666664</v>
      </c>
      <c r="K48" s="134"/>
      <c r="L48" s="134"/>
      <c r="M48" s="134"/>
      <c r="N48" s="135"/>
      <c r="O48" s="136" t="s">
        <v>78</v>
      </c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8" t="s">
        <v>20</v>
      </c>
      <c r="AF48" s="137" t="s">
        <v>79</v>
      </c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8"/>
      <c r="AW48" s="119">
        <v>1</v>
      </c>
      <c r="AX48" s="117"/>
      <c r="AY48" s="8" t="s">
        <v>19</v>
      </c>
      <c r="AZ48" s="117">
        <v>3</v>
      </c>
      <c r="BA48" s="118"/>
      <c r="BB48" s="119"/>
      <c r="BC48" s="103"/>
      <c r="BD48" s="18"/>
      <c r="BE48" s="63">
        <f t="shared" si="0"/>
        <v>0</v>
      </c>
      <c r="BF48" s="65">
        <f t="shared" si="3"/>
        <v>0</v>
      </c>
      <c r="BG48" s="65" t="s">
        <v>19</v>
      </c>
      <c r="BH48" s="65">
        <f t="shared" si="1"/>
        <v>3</v>
      </c>
      <c r="BI48" s="57"/>
      <c r="BJ48" s="57"/>
      <c r="BK48" s="73"/>
      <c r="BL48" s="73"/>
      <c r="BM48" s="74">
        <f>AG20</f>
        <v>0</v>
      </c>
      <c r="BN48" s="75">
        <f>SUM($BF$35+$BH$39+$BF$43+$BH$47)</f>
        <v>3</v>
      </c>
      <c r="BO48" s="75">
        <f>SUM($AW$35+$AZ$39+$AW$43+$AZ$47)</f>
        <v>6</v>
      </c>
      <c r="BP48" s="76" t="s">
        <v>19</v>
      </c>
      <c r="BQ48" s="75">
        <f>SUM($AZ$35+$AW$39+$AZ$43+$AW$47)</f>
        <v>0</v>
      </c>
      <c r="BR48" s="77">
        <f t="shared" si="4"/>
        <v>6</v>
      </c>
      <c r="BS48" s="57"/>
      <c r="BT48" s="57"/>
      <c r="BU48" s="57" t="s">
        <v>19</v>
      </c>
      <c r="BV48" s="63">
        <f t="shared" si="2"/>
        <v>3</v>
      </c>
      <c r="BW48" s="60"/>
      <c r="BX48" s="57"/>
      <c r="BY48" s="57" t="str">
        <f>$R$24</f>
        <v>BSV Roleber</v>
      </c>
      <c r="BZ48" s="63" t="e">
        <f>SUM($BV$34+$BE$43+$BE$52+#REF!)</f>
        <v>#REF!</v>
      </c>
      <c r="CA48" s="61" t="e">
        <f>SUM($AZ$34+$AW$43+$AW$52+#REF!)</f>
        <v>#REF!</v>
      </c>
      <c r="CB48" s="70" t="s">
        <v>19</v>
      </c>
      <c r="CC48" s="71" t="e">
        <f>SUM($AW$34+$AZ$43+$AZ$52+#REF!)</f>
        <v>#REF!</v>
      </c>
      <c r="CD48" s="72" t="e">
        <f>SUM(CA48-CC48)</f>
        <v>#REF!</v>
      </c>
      <c r="CE48" s="61"/>
      <c r="CF48" s="61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</row>
    <row r="49" spans="2:107" s="4" customFormat="1" ht="15.75" customHeight="1" thickBot="1">
      <c r="B49" s="96">
        <v>18</v>
      </c>
      <c r="C49" s="120"/>
      <c r="D49" s="120">
        <v>3</v>
      </c>
      <c r="E49" s="120"/>
      <c r="F49" s="120"/>
      <c r="G49" s="120" t="s">
        <v>16</v>
      </c>
      <c r="H49" s="120"/>
      <c r="I49" s="120"/>
      <c r="J49" s="164">
        <f>J48</f>
        <v>0.6041666666666664</v>
      </c>
      <c r="K49" s="164"/>
      <c r="L49" s="164"/>
      <c r="M49" s="164"/>
      <c r="N49" s="165"/>
      <c r="O49" s="170" t="s">
        <v>82</v>
      </c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25" t="s">
        <v>20</v>
      </c>
      <c r="AF49" s="126" t="s">
        <v>67</v>
      </c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7"/>
      <c r="AW49" s="125">
        <v>0</v>
      </c>
      <c r="AX49" s="97"/>
      <c r="AY49" s="25" t="s">
        <v>19</v>
      </c>
      <c r="AZ49" s="97">
        <v>3</v>
      </c>
      <c r="BA49" s="98"/>
      <c r="BB49" s="125"/>
      <c r="BC49" s="179"/>
      <c r="BD49" s="18"/>
      <c r="BE49" s="63">
        <f t="shared" si="0"/>
        <v>0</v>
      </c>
      <c r="BF49" s="65">
        <f t="shared" si="3"/>
        <v>0</v>
      </c>
      <c r="BG49" s="65" t="s">
        <v>19</v>
      </c>
      <c r="BH49" s="65">
        <f t="shared" si="1"/>
        <v>3</v>
      </c>
      <c r="BI49" s="57"/>
      <c r="BJ49" s="57"/>
      <c r="BK49" s="73"/>
      <c r="BL49" s="73"/>
      <c r="BM49" s="74">
        <f>AG21</f>
        <v>0</v>
      </c>
      <c r="BN49" s="75" t="e">
        <f>SUM($BH$34+$BF$39+$BH$46+#REF!)</f>
        <v>#REF!</v>
      </c>
      <c r="BO49" s="75" t="e">
        <f>SUM($AZ$34+$AW$39+$AZ$46+#REF!)</f>
        <v>#REF!</v>
      </c>
      <c r="BP49" s="76" t="s">
        <v>19</v>
      </c>
      <c r="BQ49" s="75" t="e">
        <f>SUM($AW$34+$AZ$39+$AW$46+#REF!)</f>
        <v>#REF!</v>
      </c>
      <c r="BR49" s="77" t="e">
        <f t="shared" si="4"/>
        <v>#REF!</v>
      </c>
      <c r="BS49" s="57"/>
      <c r="BT49" s="57"/>
      <c r="BU49" s="57" t="s">
        <v>19</v>
      </c>
      <c r="BV49" s="63">
        <f t="shared" si="2"/>
        <v>3</v>
      </c>
      <c r="BW49" s="60"/>
      <c r="BX49" s="57"/>
      <c r="BY49" s="57" t="str">
        <f>$R$25</f>
        <v>SC Fortuna Köln</v>
      </c>
      <c r="BZ49" s="63" t="e">
        <f>SUM($BE$37+$BV$43+$BV$49+#REF!)</f>
        <v>#REF!</v>
      </c>
      <c r="CA49" s="61" t="e">
        <f>SUM($AW$37+$AZ$43+$AZ$49+#REF!)</f>
        <v>#REF!</v>
      </c>
      <c r="CB49" s="70" t="s">
        <v>19</v>
      </c>
      <c r="CC49" s="71" t="e">
        <f>SUM($AZ$37+$AW$43+$AW$49+#REF!)</f>
        <v>#REF!</v>
      </c>
      <c r="CD49" s="72" t="e">
        <f>SUM(CA49-CC49)</f>
        <v>#REF!</v>
      </c>
      <c r="CE49" s="61"/>
      <c r="CF49" s="61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</row>
    <row r="50" spans="2:82" ht="15.75" customHeight="1">
      <c r="B50" s="101">
        <v>19</v>
      </c>
      <c r="C50" s="102"/>
      <c r="D50" s="102">
        <v>1</v>
      </c>
      <c r="E50" s="102"/>
      <c r="F50" s="102"/>
      <c r="G50" s="102" t="s">
        <v>16</v>
      </c>
      <c r="H50" s="102"/>
      <c r="I50" s="102"/>
      <c r="J50" s="132">
        <f>J49+$U$10*$X$10+$AL$10</f>
        <v>0.6166666666666664</v>
      </c>
      <c r="K50" s="132"/>
      <c r="L50" s="132"/>
      <c r="M50" s="132"/>
      <c r="N50" s="133"/>
      <c r="O50" s="104" t="s">
        <v>73</v>
      </c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6" t="s">
        <v>20</v>
      </c>
      <c r="AF50" s="106" t="s">
        <v>67</v>
      </c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23"/>
      <c r="AW50" s="115"/>
      <c r="AX50" s="124"/>
      <c r="AY50" s="16" t="s">
        <v>19</v>
      </c>
      <c r="AZ50" s="124"/>
      <c r="BA50" s="131"/>
      <c r="BB50" s="115"/>
      <c r="BC50" s="116"/>
      <c r="BD50" s="19"/>
      <c r="BE50" s="63" t="str">
        <f>IF(ISBLANK(AZ50),"0",IF(AW50&gt;AZ50,3,IF(AW50=AZ50,1,0)))</f>
        <v>0</v>
      </c>
      <c r="BF50" s="65" t="str">
        <f>IF(ISBLANK(AW50),"0",IF(AW50&gt;AZ50,3,IF(AW50=AZ50,1,0)))</f>
        <v>0</v>
      </c>
      <c r="BG50" s="65" t="s">
        <v>19</v>
      </c>
      <c r="BH50" s="65" t="str">
        <f>IF(ISBLANK(AZ50),"0",IF(AZ50&gt;AW50,3,IF(AZ50=AW50,1,0)))</f>
        <v>0</v>
      </c>
      <c r="BI50" s="57"/>
      <c r="BJ50" s="57"/>
      <c r="BK50" s="73"/>
      <c r="BL50" s="73"/>
      <c r="BM50" s="74">
        <f>AG22</f>
        <v>0</v>
      </c>
      <c r="BN50" s="75" t="e">
        <f>SUM($BH$34+$BF$39+$BH$46+#REF!)</f>
        <v>#REF!</v>
      </c>
      <c r="BO50" s="75" t="e">
        <f>SUM($AZ$34+$AW$39+$AZ$46+#REF!)</f>
        <v>#REF!</v>
      </c>
      <c r="BP50" s="76" t="s">
        <v>19</v>
      </c>
      <c r="BQ50" s="75" t="e">
        <f>SUM($AW$34+$AZ$39+$AW$46+#REF!)</f>
        <v>#REF!</v>
      </c>
      <c r="BR50" s="77" t="e">
        <f t="shared" si="4"/>
        <v>#REF!</v>
      </c>
      <c r="BS50" s="57"/>
      <c r="BT50" s="57"/>
      <c r="BU50" s="57" t="s">
        <v>19</v>
      </c>
      <c r="BV50" s="63" t="str">
        <f>IF(ISBLANK(AZ50),"0",IF(AZ50&gt;AW50,3,IF(AZ50=AW50,1,0)))</f>
        <v>0</v>
      </c>
      <c r="BY50" s="57" t="str">
        <f>$R$26</f>
        <v>Oberkasseler FV</v>
      </c>
      <c r="BZ50" s="63" t="e">
        <f>SUM($BV$37+$BE$46+$BV$52+#REF!)</f>
        <v>#REF!</v>
      </c>
      <c r="CA50" s="61" t="e">
        <f>SUM($AZ$37+$AW$46+$AZ$52+#REF!)</f>
        <v>#REF!</v>
      </c>
      <c r="CB50" s="70" t="s">
        <v>19</v>
      </c>
      <c r="CC50" s="71" t="e">
        <f>SUM($AW$37+$AZ$46+$AW$52+#REF!)</f>
        <v>#REF!</v>
      </c>
      <c r="CD50" s="72" t="e">
        <f>SUM(CA50-CC50)</f>
        <v>#REF!</v>
      </c>
    </row>
    <row r="51" spans="2:82" ht="15.75" customHeight="1">
      <c r="B51" s="99">
        <v>20</v>
      </c>
      <c r="C51" s="100"/>
      <c r="D51" s="100">
        <v>2</v>
      </c>
      <c r="E51" s="100"/>
      <c r="F51" s="100"/>
      <c r="G51" s="100" t="s">
        <v>22</v>
      </c>
      <c r="H51" s="100"/>
      <c r="I51" s="100"/>
      <c r="J51" s="134">
        <f>J50</f>
        <v>0.6166666666666664</v>
      </c>
      <c r="K51" s="134"/>
      <c r="L51" s="134"/>
      <c r="M51" s="134"/>
      <c r="N51" s="135"/>
      <c r="O51" s="136" t="s">
        <v>76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8" t="s">
        <v>20</v>
      </c>
      <c r="AF51" s="137" t="s">
        <v>74</v>
      </c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8"/>
      <c r="AW51" s="119">
        <v>0</v>
      </c>
      <c r="AX51" s="117"/>
      <c r="AY51" s="8" t="s">
        <v>19</v>
      </c>
      <c r="AZ51" s="117">
        <v>3</v>
      </c>
      <c r="BA51" s="118"/>
      <c r="BB51" s="119"/>
      <c r="BC51" s="103"/>
      <c r="BD51" s="19"/>
      <c r="BE51" s="63">
        <f>IF(ISBLANK(AZ51),"0",IF(AW51&gt;AZ51,3,IF(AW51=AZ51,1,0)))</f>
        <v>0</v>
      </c>
      <c r="BF51" s="65">
        <f>IF(ISBLANK(AW51),"0",IF(AW51&gt;AZ51,3,IF(AW51=AZ51,1,0)))</f>
        <v>0</v>
      </c>
      <c r="BG51" s="65" t="s">
        <v>19</v>
      </c>
      <c r="BH51" s="65">
        <f>IF(ISBLANK(AZ51),"0",IF(AZ51&gt;AW51,3,IF(AZ51=AW51,1,0)))</f>
        <v>3</v>
      </c>
      <c r="BI51" s="57"/>
      <c r="BJ51" s="57"/>
      <c r="BK51" s="73"/>
      <c r="BL51" s="73"/>
      <c r="BM51" s="74">
        <f>AG23</f>
        <v>0</v>
      </c>
      <c r="BN51" s="75" t="e">
        <f>SUM($BH$34+$BF$39+$BH$46+#REF!)</f>
        <v>#REF!</v>
      </c>
      <c r="BO51" s="75" t="e">
        <f>SUM($AZ$34+$AW$39+$AZ$46+#REF!)</f>
        <v>#REF!</v>
      </c>
      <c r="BP51" s="76" t="s">
        <v>19</v>
      </c>
      <c r="BQ51" s="75" t="e">
        <f>SUM($AW$34+$AZ$39+$AW$46+#REF!)</f>
        <v>#REF!</v>
      </c>
      <c r="BR51" s="77" t="e">
        <f t="shared" si="4"/>
        <v>#REF!</v>
      </c>
      <c r="BS51" s="57"/>
      <c r="BT51" s="57"/>
      <c r="BU51" s="57" t="s">
        <v>19</v>
      </c>
      <c r="BV51" s="63">
        <f>IF(ISBLANK(AZ51),"0",IF(AZ51&gt;AW51,3,IF(AZ51=AW51,1,0)))</f>
        <v>3</v>
      </c>
      <c r="BY51" s="57">
        <f>$R$27</f>
        <v>0</v>
      </c>
      <c r="BZ51" s="63" t="e">
        <f>SUM($BE$40+$BV$46+#REF!+#REF!)</f>
        <v>#REF!</v>
      </c>
      <c r="CA51" s="61" t="e">
        <f>SUM($AW$40+$AZ$46+#REF!+#REF!)</f>
        <v>#REF!</v>
      </c>
      <c r="CB51" s="70" t="s">
        <v>19</v>
      </c>
      <c r="CC51" s="71" t="e">
        <f>SUM($AZ$40+$AW$46+#REF!+#REF!)</f>
        <v>#REF!</v>
      </c>
      <c r="CD51" s="72" t="e">
        <f>SUM(CA51-CC51)</f>
        <v>#REF!</v>
      </c>
    </row>
    <row r="52" spans="2:74" ht="15.75" customHeight="1" thickBot="1">
      <c r="B52" s="96">
        <v>21</v>
      </c>
      <c r="C52" s="120"/>
      <c r="D52" s="120">
        <v>3</v>
      </c>
      <c r="E52" s="120"/>
      <c r="F52" s="120"/>
      <c r="G52" s="120" t="s">
        <v>31</v>
      </c>
      <c r="H52" s="120"/>
      <c r="I52" s="120"/>
      <c r="J52" s="164">
        <f>J51</f>
        <v>0.6166666666666664</v>
      </c>
      <c r="K52" s="164"/>
      <c r="L52" s="164"/>
      <c r="M52" s="164"/>
      <c r="N52" s="165"/>
      <c r="O52" s="170" t="s">
        <v>79</v>
      </c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25" t="s">
        <v>20</v>
      </c>
      <c r="AF52" s="126" t="s">
        <v>77</v>
      </c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7"/>
      <c r="AW52" s="125"/>
      <c r="AX52" s="97"/>
      <c r="AY52" s="25" t="s">
        <v>19</v>
      </c>
      <c r="AZ52" s="97"/>
      <c r="BA52" s="98"/>
      <c r="BB52" s="125"/>
      <c r="BC52" s="179"/>
      <c r="BD52" s="19"/>
      <c r="BE52" s="63" t="str">
        <f>IF(ISBLANK(AZ52),"0",IF(AW52&gt;AZ52,3,IF(AW52=AZ52,1,0)))</f>
        <v>0</v>
      </c>
      <c r="BF52" s="65" t="str">
        <f>IF(ISBLANK(AW52),"0",IF(AW52&gt;AZ52,3,IF(AW52=AZ52,1,0)))</f>
        <v>0</v>
      </c>
      <c r="BG52" s="65" t="s">
        <v>19</v>
      </c>
      <c r="BH52" s="65" t="str">
        <f>IF(ISBLANK(AZ52),"0",IF(AZ52&gt;AW52,3,IF(AZ52=AW52,1,0)))</f>
        <v>0</v>
      </c>
      <c r="BI52" s="57"/>
      <c r="BJ52" s="57"/>
      <c r="BK52" s="73"/>
      <c r="BL52" s="73"/>
      <c r="BM52" s="74">
        <f>AG24</f>
        <v>0</v>
      </c>
      <c r="BN52" s="75" t="e">
        <f>SUM($BH$34+$BF$39+$BH$46+#REF!)</f>
        <v>#REF!</v>
      </c>
      <c r="BO52" s="75" t="e">
        <f>SUM($AZ$34+$AW$39+$AZ$46+#REF!)</f>
        <v>#REF!</v>
      </c>
      <c r="BP52" s="76" t="s">
        <v>19</v>
      </c>
      <c r="BQ52" s="75" t="e">
        <f>SUM($AW$34+$AZ$39+$AW$46+#REF!)</f>
        <v>#REF!</v>
      </c>
      <c r="BR52" s="77" t="e">
        <f t="shared" si="4"/>
        <v>#REF!</v>
      </c>
      <c r="BS52" s="57"/>
      <c r="BT52" s="57"/>
      <c r="BU52" s="57" t="s">
        <v>19</v>
      </c>
      <c r="BV52" s="63" t="str">
        <f>IF(ISBLANK(AZ52),"0",IF(AZ52&gt;AW52,3,IF(AZ52=AW52,1,0)))</f>
        <v>0</v>
      </c>
    </row>
    <row r="53" spans="2:74" ht="15.75" customHeight="1">
      <c r="B53" s="101">
        <v>22</v>
      </c>
      <c r="C53" s="102"/>
      <c r="D53" s="102">
        <v>1</v>
      </c>
      <c r="E53" s="102"/>
      <c r="F53" s="102"/>
      <c r="G53" s="102" t="s">
        <v>31</v>
      </c>
      <c r="H53" s="102"/>
      <c r="I53" s="102"/>
      <c r="J53" s="134">
        <f>J52+$U$10*$X$10+$AL$10</f>
        <v>0.6291666666666663</v>
      </c>
      <c r="K53" s="134"/>
      <c r="L53" s="134"/>
      <c r="M53" s="134"/>
      <c r="N53" s="135"/>
      <c r="O53" s="104" t="s">
        <v>80</v>
      </c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6" t="s">
        <v>20</v>
      </c>
      <c r="AF53" s="106" t="s">
        <v>78</v>
      </c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23"/>
      <c r="AW53" s="115"/>
      <c r="AX53" s="124"/>
      <c r="AY53" s="16" t="s">
        <v>19</v>
      </c>
      <c r="AZ53" s="124"/>
      <c r="BA53" s="131"/>
      <c r="BB53" s="115"/>
      <c r="BC53" s="116"/>
      <c r="BD53" s="19"/>
      <c r="BE53" s="63" t="str">
        <f>IF(ISBLANK(AZ53),"0",IF(AW53&gt;AZ53,3,IF(AW53=AZ53,1,0)))</f>
        <v>0</v>
      </c>
      <c r="BF53" s="65" t="str">
        <f>IF(ISBLANK(AW53),"0",IF(AW53&gt;AZ53,3,IF(AW53=AZ53,1,0)))</f>
        <v>0</v>
      </c>
      <c r="BG53" s="65" t="s">
        <v>19</v>
      </c>
      <c r="BH53" s="65" t="str">
        <f>IF(ISBLANK(AZ53),"0",IF(AZ53&gt;AW53,3,IF(AZ53=AW53,1,0)))</f>
        <v>0</v>
      </c>
      <c r="BI53" s="57"/>
      <c r="BJ53" s="57"/>
      <c r="BK53" s="73"/>
      <c r="BL53" s="73"/>
      <c r="BM53" s="74">
        <f>AG31</f>
        <v>0</v>
      </c>
      <c r="BN53" s="75" t="e">
        <f>SUM($BH$34+$BF$39+$BH$46+#REF!)</f>
        <v>#REF!</v>
      </c>
      <c r="BO53" s="75" t="e">
        <f>SUM($AZ$34+$AW$39+$AZ$46+#REF!)</f>
        <v>#REF!</v>
      </c>
      <c r="BP53" s="76" t="s">
        <v>19</v>
      </c>
      <c r="BQ53" s="75" t="e">
        <f>SUM($AW$34+$AZ$39+$AW$46+#REF!)</f>
        <v>#REF!</v>
      </c>
      <c r="BR53" s="77" t="e">
        <f>SUM(BO53-BQ53)</f>
        <v>#REF!</v>
      </c>
      <c r="BS53" s="57"/>
      <c r="BT53" s="57"/>
      <c r="BU53" s="57" t="s">
        <v>19</v>
      </c>
      <c r="BV53" s="63" t="str">
        <f>IF(ISBLANK(AZ53),"0",IF(AZ53&gt;AW53,3,IF(AZ53=AW53,1,0)))</f>
        <v>0</v>
      </c>
    </row>
    <row r="54" spans="2:60" ht="15.75" customHeight="1">
      <c r="B54" s="21"/>
      <c r="C54" s="21"/>
      <c r="D54" s="21"/>
      <c r="E54" s="21"/>
      <c r="F54" s="21"/>
      <c r="G54" s="21"/>
      <c r="H54" s="21"/>
      <c r="I54" s="21"/>
      <c r="J54" s="22"/>
      <c r="K54" s="22"/>
      <c r="L54" s="22"/>
      <c r="M54" s="22"/>
      <c r="N54" s="22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4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4"/>
      <c r="AX54" s="24"/>
      <c r="AY54" s="24"/>
      <c r="AZ54" s="24"/>
      <c r="BA54" s="24"/>
      <c r="BB54" s="24"/>
      <c r="BC54" s="24"/>
      <c r="BD54" s="19"/>
      <c r="BF54" s="65"/>
      <c r="BG54" s="65"/>
      <c r="BH54" s="65"/>
    </row>
    <row r="55" ht="12.75" customHeight="1"/>
    <row r="56" spans="2:88" ht="12.75">
      <c r="B56" s="1" t="s">
        <v>27</v>
      </c>
      <c r="CE56" s="80"/>
      <c r="CF56" s="80"/>
      <c r="CG56" s="81"/>
      <c r="CH56" s="81"/>
      <c r="CI56" s="81"/>
      <c r="CJ56" s="81"/>
    </row>
    <row r="57" spans="83:88" ht="15" customHeight="1" thickBot="1">
      <c r="CE57" s="80"/>
      <c r="CF57" s="80"/>
      <c r="CG57" s="81"/>
      <c r="CH57" s="81"/>
      <c r="CI57" s="81"/>
      <c r="CJ57" s="81"/>
    </row>
    <row r="58" spans="2:107" s="9" customFormat="1" ht="13.5" customHeight="1" thickBot="1">
      <c r="B58" s="140" t="s">
        <v>12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41"/>
      <c r="P58" s="140" t="s">
        <v>24</v>
      </c>
      <c r="Q58" s="111"/>
      <c r="R58" s="141"/>
      <c r="S58" s="140" t="s">
        <v>25</v>
      </c>
      <c r="T58" s="111"/>
      <c r="U58" s="111"/>
      <c r="V58" s="111"/>
      <c r="W58" s="141"/>
      <c r="X58" s="140" t="s">
        <v>26</v>
      </c>
      <c r="Y58" s="111"/>
      <c r="Z58" s="141"/>
      <c r="AA58" s="10"/>
      <c r="AB58" s="10"/>
      <c r="AC58" s="10"/>
      <c r="AD58" s="10"/>
      <c r="AE58" s="140" t="s">
        <v>13</v>
      </c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41"/>
      <c r="AS58" s="140" t="s">
        <v>24</v>
      </c>
      <c r="AT58" s="111"/>
      <c r="AU58" s="141"/>
      <c r="AV58" s="140" t="s">
        <v>25</v>
      </c>
      <c r="AW58" s="111"/>
      <c r="AX58" s="111"/>
      <c r="AY58" s="111"/>
      <c r="AZ58" s="141"/>
      <c r="BA58" s="140" t="s">
        <v>26</v>
      </c>
      <c r="BB58" s="111"/>
      <c r="BC58" s="141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3"/>
      <c r="BW58" s="83"/>
      <c r="BX58" s="82"/>
      <c r="BY58" s="66" t="s">
        <v>32</v>
      </c>
      <c r="BZ58" s="57" t="s">
        <v>24</v>
      </c>
      <c r="CA58" s="109" t="s">
        <v>25</v>
      </c>
      <c r="CB58" s="109"/>
      <c r="CC58" s="109"/>
      <c r="CD58" s="67" t="s">
        <v>26</v>
      </c>
      <c r="CE58" s="84"/>
      <c r="CF58" s="84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</row>
    <row r="59" spans="2:89" ht="12.75">
      <c r="B59" s="142" t="s">
        <v>8</v>
      </c>
      <c r="C59" s="143"/>
      <c r="D59" s="144" t="s">
        <v>72</v>
      </c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6"/>
      <c r="P59" s="147"/>
      <c r="Q59" s="148"/>
      <c r="R59" s="149"/>
      <c r="S59" s="143"/>
      <c r="T59" s="143"/>
      <c r="U59" s="11" t="s">
        <v>19</v>
      </c>
      <c r="V59" s="143"/>
      <c r="W59" s="143"/>
      <c r="X59" s="223"/>
      <c r="Y59" s="224"/>
      <c r="Z59" s="225"/>
      <c r="AA59" s="4"/>
      <c r="AB59" s="4"/>
      <c r="AC59" s="4"/>
      <c r="AD59" s="4"/>
      <c r="AE59" s="142" t="s">
        <v>8</v>
      </c>
      <c r="AF59" s="143"/>
      <c r="AG59" s="144" t="str">
        <f>$BY$40</f>
        <v>RW Lessenich</v>
      </c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147">
        <v>9</v>
      </c>
      <c r="AT59" s="148"/>
      <c r="AU59" s="149"/>
      <c r="AV59" s="143">
        <v>11</v>
      </c>
      <c r="AW59" s="143"/>
      <c r="AX59" s="11" t="s">
        <v>19</v>
      </c>
      <c r="AY59" s="143">
        <v>1</v>
      </c>
      <c r="AZ59" s="143"/>
      <c r="BA59" s="223">
        <v>10</v>
      </c>
      <c r="BB59" s="224"/>
      <c r="BC59" s="225"/>
      <c r="BY59" s="57" t="str">
        <f>$R$68</f>
        <v>BSV Roleber</v>
      </c>
      <c r="BZ59" s="63">
        <f>$AD$68</f>
        <v>0</v>
      </c>
      <c r="CA59" s="61">
        <f>$AG$68</f>
        <v>0</v>
      </c>
      <c r="CB59" s="70" t="s">
        <v>19</v>
      </c>
      <c r="CC59" s="71">
        <f>$AJ$68</f>
        <v>0</v>
      </c>
      <c r="CD59" s="72">
        <f>$AL$68</f>
        <v>0</v>
      </c>
      <c r="CE59" s="80"/>
      <c r="CF59" s="80"/>
      <c r="CG59" s="81"/>
      <c r="CH59" s="81"/>
      <c r="CI59" s="46">
        <f>IF(ISBLANK(#REF!),"",IF(AND($BZ$59=$BZ$60,$CD$59=$CD$60,$CA$60=$CA$59),1,0))</f>
        <v>1</v>
      </c>
      <c r="CJ59" s="46">
        <f>IF(ISBLANK(#REF!),"",IF(AND($BZ$61=$BZ$60,$CD$61=$CD$60,$CA$60=$CA$61),1,0))</f>
        <v>1</v>
      </c>
      <c r="CK59" s="46">
        <f>SUM(CI59+CJ59)</f>
        <v>2</v>
      </c>
    </row>
    <row r="60" spans="2:88" ht="12.75">
      <c r="B60" s="150" t="s">
        <v>9</v>
      </c>
      <c r="C60" s="151"/>
      <c r="D60" s="152" t="s">
        <v>67</v>
      </c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4"/>
      <c r="P60" s="155"/>
      <c r="Q60" s="156"/>
      <c r="R60" s="157"/>
      <c r="S60" s="151"/>
      <c r="T60" s="151"/>
      <c r="U60" s="12" t="s">
        <v>19</v>
      </c>
      <c r="V60" s="151"/>
      <c r="W60" s="151"/>
      <c r="X60" s="176"/>
      <c r="Y60" s="177"/>
      <c r="Z60" s="178"/>
      <c r="AA60" s="4"/>
      <c r="AB60" s="4"/>
      <c r="AC60" s="4"/>
      <c r="AD60" s="4"/>
      <c r="AE60" s="150" t="s">
        <v>9</v>
      </c>
      <c r="AF60" s="151"/>
      <c r="AG60" s="152" t="str">
        <f>$BY$41</f>
        <v>VFL Leverkusen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4"/>
      <c r="AS60" s="155"/>
      <c r="AT60" s="156"/>
      <c r="AU60" s="157"/>
      <c r="AV60" s="151"/>
      <c r="AW60" s="151"/>
      <c r="AX60" s="12" t="s">
        <v>19</v>
      </c>
      <c r="AY60" s="151"/>
      <c r="AZ60" s="151"/>
      <c r="BA60" s="176"/>
      <c r="BB60" s="177"/>
      <c r="BC60" s="178"/>
      <c r="BY60" s="57" t="str">
        <f>$AG$61</f>
        <v>SV Niederbachem</v>
      </c>
      <c r="BZ60" s="63">
        <f>$AS$61</f>
        <v>0</v>
      </c>
      <c r="CA60" s="61">
        <f>$AV$61</f>
        <v>0</v>
      </c>
      <c r="CB60" s="70" t="s">
        <v>19</v>
      </c>
      <c r="CC60" s="71">
        <f>$AY$61</f>
        <v>0</v>
      </c>
      <c r="CD60" s="72">
        <f>$BA$61</f>
        <v>0</v>
      </c>
      <c r="CE60" s="80"/>
      <c r="CF60" s="80"/>
      <c r="CG60" s="81"/>
      <c r="CH60" s="81"/>
      <c r="CI60" s="81"/>
      <c r="CJ60" s="81"/>
    </row>
    <row r="61" spans="2:88" ht="12.75">
      <c r="B61" s="150" t="s">
        <v>10</v>
      </c>
      <c r="C61" s="151"/>
      <c r="D61" s="152" t="str">
        <f>$BY$35</f>
        <v>FC Flerzheim 1920</v>
      </c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4"/>
      <c r="P61" s="155"/>
      <c r="Q61" s="156"/>
      <c r="R61" s="157"/>
      <c r="S61" s="151"/>
      <c r="T61" s="151"/>
      <c r="U61" s="12" t="s">
        <v>19</v>
      </c>
      <c r="V61" s="151"/>
      <c r="W61" s="151"/>
      <c r="X61" s="176"/>
      <c r="Y61" s="177"/>
      <c r="Z61" s="178"/>
      <c r="AA61" s="4"/>
      <c r="AB61" s="4"/>
      <c r="AC61" s="4"/>
      <c r="AD61" s="4"/>
      <c r="AE61" s="150" t="s">
        <v>10</v>
      </c>
      <c r="AF61" s="151"/>
      <c r="AG61" s="152" t="str">
        <f>$BY$42</f>
        <v>SV Niederbachem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4"/>
      <c r="AS61" s="155"/>
      <c r="AT61" s="156"/>
      <c r="AU61" s="157"/>
      <c r="AV61" s="151"/>
      <c r="AW61" s="151"/>
      <c r="AX61" s="12" t="s">
        <v>19</v>
      </c>
      <c r="AY61" s="151"/>
      <c r="AZ61" s="151"/>
      <c r="BA61" s="176"/>
      <c r="BB61" s="177"/>
      <c r="BC61" s="178"/>
      <c r="BY61" s="57" t="str">
        <f>$D$61</f>
        <v>FC Flerzheim 1920</v>
      </c>
      <c r="BZ61" s="63">
        <f>$P$61</f>
        <v>0</v>
      </c>
      <c r="CA61" s="61">
        <f>$S$61</f>
        <v>0</v>
      </c>
      <c r="CB61" s="70" t="s">
        <v>19</v>
      </c>
      <c r="CC61" s="71">
        <f>$V$61</f>
        <v>0</v>
      </c>
      <c r="CD61" s="72">
        <f>$X$61</f>
        <v>0</v>
      </c>
      <c r="CE61" s="80"/>
      <c r="CF61" s="80"/>
      <c r="CG61" s="81"/>
      <c r="CH61" s="81"/>
      <c r="CI61" s="81"/>
      <c r="CJ61" s="81"/>
    </row>
    <row r="62" spans="2:88" ht="12.75">
      <c r="B62" s="150" t="s">
        <v>11</v>
      </c>
      <c r="C62" s="151"/>
      <c r="D62" s="152" t="str">
        <f>$BY$36</f>
        <v>BSC Unkelbach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4"/>
      <c r="P62" s="155"/>
      <c r="Q62" s="156"/>
      <c r="R62" s="157"/>
      <c r="S62" s="151"/>
      <c r="T62" s="151"/>
      <c r="U62" s="12" t="s">
        <v>19</v>
      </c>
      <c r="V62" s="151"/>
      <c r="W62" s="151"/>
      <c r="X62" s="176"/>
      <c r="Y62" s="177"/>
      <c r="Z62" s="178"/>
      <c r="AA62" s="4"/>
      <c r="AB62" s="4"/>
      <c r="AC62" s="4"/>
      <c r="AD62" s="4"/>
      <c r="AE62" s="150" t="s">
        <v>11</v>
      </c>
      <c r="AF62" s="151"/>
      <c r="AG62" s="152" t="str">
        <f>$BY$43</f>
        <v>FV Endenich</v>
      </c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4"/>
      <c r="AS62" s="155"/>
      <c r="AT62" s="156"/>
      <c r="AU62" s="157"/>
      <c r="AV62" s="151"/>
      <c r="AW62" s="151"/>
      <c r="AX62" s="12" t="s">
        <v>19</v>
      </c>
      <c r="AY62" s="151"/>
      <c r="AZ62" s="151"/>
      <c r="BA62" s="176"/>
      <c r="BB62" s="177"/>
      <c r="BC62" s="178"/>
      <c r="BY62" s="57"/>
      <c r="BZ62" s="63"/>
      <c r="CA62" s="61"/>
      <c r="CB62" s="70"/>
      <c r="CC62" s="71"/>
      <c r="CD62" s="86"/>
      <c r="CE62" s="80"/>
      <c r="CF62" s="80"/>
      <c r="CG62" s="81"/>
      <c r="CH62" s="81"/>
      <c r="CI62" s="81"/>
      <c r="CJ62" s="81"/>
    </row>
    <row r="63" spans="2:88" ht="13.5" thickBot="1">
      <c r="B63" s="166" t="s">
        <v>34</v>
      </c>
      <c r="C63" s="167"/>
      <c r="D63" s="158" t="str">
        <f>$BY$37</f>
        <v>SC Ließem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60"/>
      <c r="P63" s="161"/>
      <c r="Q63" s="162"/>
      <c r="R63" s="163"/>
      <c r="S63" s="139"/>
      <c r="T63" s="139"/>
      <c r="U63" s="13" t="s">
        <v>19</v>
      </c>
      <c r="V63" s="139"/>
      <c r="W63" s="139"/>
      <c r="X63" s="128"/>
      <c r="Y63" s="129"/>
      <c r="Z63" s="130"/>
      <c r="AA63" s="4"/>
      <c r="AB63" s="4"/>
      <c r="AC63" s="4"/>
      <c r="AD63" s="4"/>
      <c r="AE63" s="166"/>
      <c r="AF63" s="167"/>
      <c r="AG63" s="158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60"/>
      <c r="AS63" s="161"/>
      <c r="AT63" s="162"/>
      <c r="AU63" s="163"/>
      <c r="AV63" s="139"/>
      <c r="AW63" s="139"/>
      <c r="AX63" s="13"/>
      <c r="AY63" s="139"/>
      <c r="AZ63" s="139"/>
      <c r="BA63" s="128"/>
      <c r="BB63" s="129"/>
      <c r="BC63" s="130"/>
      <c r="BY63" s="66" t="s">
        <v>53</v>
      </c>
      <c r="BZ63" s="57" t="s">
        <v>24</v>
      </c>
      <c r="CA63" s="109" t="s">
        <v>25</v>
      </c>
      <c r="CB63" s="109"/>
      <c r="CC63" s="109"/>
      <c r="CD63" s="67" t="s">
        <v>26</v>
      </c>
      <c r="CE63" s="80"/>
      <c r="CF63" s="80"/>
      <c r="CG63" s="81"/>
      <c r="CH63" s="81"/>
      <c r="CI63" s="81"/>
      <c r="CJ63" s="81"/>
    </row>
    <row r="64" spans="77:89" ht="12.75" customHeight="1" thickBot="1">
      <c r="BY64" s="57" t="str">
        <f>$R$67</f>
        <v>SC Fortuna Köln</v>
      </c>
      <c r="BZ64" s="63">
        <f>$AD$67</f>
        <v>0</v>
      </c>
      <c r="CA64" s="61">
        <f>$AG$67</f>
        <v>0</v>
      </c>
      <c r="CB64" s="70" t="s">
        <v>19</v>
      </c>
      <c r="CC64" s="71">
        <f>$AJ$67</f>
        <v>0</v>
      </c>
      <c r="CD64" s="72">
        <f>$AL$67</f>
        <v>0</v>
      </c>
      <c r="CE64" s="80"/>
      <c r="CF64" s="80"/>
      <c r="CG64" s="81"/>
      <c r="CH64" s="81"/>
      <c r="CI64" s="46">
        <f>IF(ISBLANK(#REF!),"",IF(AND($BZ$64=$BZ$65,$CD$64=$CD$65,$CA$65=$CA$64),1,0))</f>
        <v>1</v>
      </c>
      <c r="CJ64" s="46">
        <f>IF(ISBLANK(#REF!),"",IF(AND($BZ$66=$BZ$65,$CD$66=$CD$65,$CA$65=$CA$66),1,0))</f>
        <v>1</v>
      </c>
      <c r="CK64" s="46">
        <f>SUM(CI64+CJ64)</f>
        <v>2</v>
      </c>
    </row>
    <row r="65" spans="16:88" ht="13.5" thickBot="1">
      <c r="P65" s="140" t="s">
        <v>30</v>
      </c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41"/>
      <c r="AD65" s="140" t="s">
        <v>24</v>
      </c>
      <c r="AE65" s="111"/>
      <c r="AF65" s="141"/>
      <c r="AG65" s="140" t="s">
        <v>25</v>
      </c>
      <c r="AH65" s="111"/>
      <c r="AI65" s="111"/>
      <c r="AJ65" s="111"/>
      <c r="AK65" s="141"/>
      <c r="AL65" s="140" t="s">
        <v>26</v>
      </c>
      <c r="AM65" s="111"/>
      <c r="AN65" s="1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8"/>
      <c r="BY65" s="57" t="str">
        <f>$D$60</f>
        <v>SV Wachtberg</v>
      </c>
      <c r="BZ65" s="63">
        <f>$P$60</f>
        <v>0</v>
      </c>
      <c r="CA65" s="61">
        <f>$S$60</f>
        <v>0</v>
      </c>
      <c r="CB65" s="70" t="s">
        <v>19</v>
      </c>
      <c r="CC65" s="71">
        <f>$V$60</f>
        <v>0</v>
      </c>
      <c r="CD65" s="72">
        <f>$X$60</f>
        <v>0</v>
      </c>
      <c r="CE65" s="80"/>
      <c r="CF65" s="80"/>
      <c r="CG65" s="81"/>
      <c r="CH65" s="81"/>
      <c r="CI65" s="81"/>
      <c r="CJ65" s="81"/>
    </row>
    <row r="66" spans="16:88" ht="12.75">
      <c r="P66" s="142" t="s">
        <v>8</v>
      </c>
      <c r="Q66" s="143"/>
      <c r="R66" s="144" t="str">
        <f>$BY$47</f>
        <v>FC Pesch</v>
      </c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6"/>
      <c r="AD66" s="147"/>
      <c r="AE66" s="148"/>
      <c r="AF66" s="149"/>
      <c r="AG66" s="143"/>
      <c r="AH66" s="143"/>
      <c r="AI66" s="11" t="s">
        <v>19</v>
      </c>
      <c r="AJ66" s="143"/>
      <c r="AK66" s="143"/>
      <c r="AL66" s="223"/>
      <c r="AM66" s="224"/>
      <c r="AN66" s="225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8"/>
      <c r="BY66" s="57" t="str">
        <f>$AG$60</f>
        <v>VFL Leverkusen</v>
      </c>
      <c r="BZ66" s="63">
        <f>$AS$60</f>
        <v>0</v>
      </c>
      <c r="CA66" s="61">
        <f>$AV$60</f>
        <v>0</v>
      </c>
      <c r="CB66" s="70" t="s">
        <v>19</v>
      </c>
      <c r="CC66" s="71">
        <f>$AY$60</f>
        <v>0</v>
      </c>
      <c r="CD66" s="72">
        <f>$BA$60</f>
        <v>0</v>
      </c>
      <c r="CE66" s="80"/>
      <c r="CF66" s="80"/>
      <c r="CG66" s="81"/>
      <c r="CH66" s="81"/>
      <c r="CI66" s="81"/>
      <c r="CJ66" s="81"/>
    </row>
    <row r="67" spans="16:88" ht="12.75">
      <c r="P67" s="150" t="s">
        <v>9</v>
      </c>
      <c r="Q67" s="151"/>
      <c r="R67" s="152" t="s">
        <v>79</v>
      </c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4"/>
      <c r="AD67" s="155"/>
      <c r="AE67" s="156"/>
      <c r="AF67" s="157"/>
      <c r="AG67" s="151"/>
      <c r="AH67" s="151"/>
      <c r="AI67" s="12" t="s">
        <v>19</v>
      </c>
      <c r="AJ67" s="151"/>
      <c r="AK67" s="151"/>
      <c r="AL67" s="176"/>
      <c r="AM67" s="177"/>
      <c r="AN67" s="178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8"/>
      <c r="BY67" s="80"/>
      <c r="BZ67" s="80"/>
      <c r="CA67" s="80"/>
      <c r="CB67" s="80"/>
      <c r="CC67" s="80"/>
      <c r="CD67" s="80"/>
      <c r="CE67" s="80"/>
      <c r="CF67" s="80"/>
      <c r="CG67" s="81"/>
      <c r="CH67" s="81"/>
      <c r="CI67" s="81"/>
      <c r="CJ67" s="81"/>
    </row>
    <row r="68" spans="16:88" ht="12.75">
      <c r="P68" s="150" t="s">
        <v>10</v>
      </c>
      <c r="Q68" s="151"/>
      <c r="R68" s="152" t="s">
        <v>78</v>
      </c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4"/>
      <c r="AD68" s="155"/>
      <c r="AE68" s="156"/>
      <c r="AF68" s="157"/>
      <c r="AG68" s="151"/>
      <c r="AH68" s="151"/>
      <c r="AI68" s="12" t="s">
        <v>19</v>
      </c>
      <c r="AJ68" s="151"/>
      <c r="AK68" s="151"/>
      <c r="AL68" s="176"/>
      <c r="AM68" s="177"/>
      <c r="AN68" s="178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8"/>
      <c r="BY68" s="66" t="s">
        <v>54</v>
      </c>
      <c r="BZ68" s="57" t="s">
        <v>24</v>
      </c>
      <c r="CA68" s="109" t="s">
        <v>25</v>
      </c>
      <c r="CB68" s="109"/>
      <c r="CC68" s="109"/>
      <c r="CD68" s="67" t="s">
        <v>26</v>
      </c>
      <c r="CE68" s="80"/>
      <c r="CF68" s="80"/>
      <c r="CG68" s="81"/>
      <c r="CH68" s="81"/>
      <c r="CI68" s="81"/>
      <c r="CJ68" s="81"/>
    </row>
    <row r="69" spans="16:89" ht="12.75">
      <c r="P69" s="150" t="s">
        <v>11</v>
      </c>
      <c r="Q69" s="151"/>
      <c r="R69" s="152" t="s">
        <v>80</v>
      </c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4"/>
      <c r="AD69" s="155"/>
      <c r="AE69" s="156"/>
      <c r="AF69" s="157"/>
      <c r="AG69" s="151"/>
      <c r="AH69" s="151"/>
      <c r="AI69" s="12" t="s">
        <v>19</v>
      </c>
      <c r="AJ69" s="151"/>
      <c r="AK69" s="151"/>
      <c r="AL69" s="176"/>
      <c r="AM69" s="177"/>
      <c r="AN69" s="178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8"/>
      <c r="BY69" s="57" t="str">
        <f>$R$66</f>
        <v>FC Pesch</v>
      </c>
      <c r="BZ69" s="63">
        <f>$AD$66</f>
        <v>0</v>
      </c>
      <c r="CA69" s="61">
        <f>$AG$66</f>
        <v>0</v>
      </c>
      <c r="CB69" s="70" t="s">
        <v>19</v>
      </c>
      <c r="CC69" s="71">
        <f>$AJ$66</f>
        <v>0</v>
      </c>
      <c r="CD69" s="72">
        <f>$AL$66</f>
        <v>0</v>
      </c>
      <c r="CE69" s="80"/>
      <c r="CF69" s="80"/>
      <c r="CG69" s="81"/>
      <c r="CH69" s="81"/>
      <c r="CI69" s="46">
        <f>IF(ISBLANK(#REF!),"",IF(AND($BZ$69=$BZ$70,$CD$69=$CD$70,$CA$70=$CA$69),1,0))</f>
        <v>0</v>
      </c>
      <c r="CJ69" s="46">
        <f>IF(ISBLANK(#REF!),"",IF(AND($BZ$71=$BZ$70,$CD$71=$CD$70,$CA$70=$CA$71),1,0))</f>
        <v>0</v>
      </c>
      <c r="CK69" s="46">
        <f>SUM(CI69+CJ69)</f>
        <v>0</v>
      </c>
    </row>
    <row r="70" spans="16:88" ht="13.5" thickBot="1">
      <c r="P70" s="166"/>
      <c r="Q70" s="167"/>
      <c r="R70" s="158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60"/>
      <c r="AD70" s="161"/>
      <c r="AE70" s="162"/>
      <c r="AF70" s="163"/>
      <c r="AG70" s="139"/>
      <c r="AH70" s="139"/>
      <c r="AI70" s="13"/>
      <c r="AJ70" s="139"/>
      <c r="AK70" s="139"/>
      <c r="AL70" s="128"/>
      <c r="AM70" s="129"/>
      <c r="AN70" s="130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8"/>
      <c r="BY70" s="57" t="str">
        <f>$AG$59</f>
        <v>RW Lessenich</v>
      </c>
      <c r="BZ70" s="63">
        <f>$AS$59</f>
        <v>9</v>
      </c>
      <c r="CA70" s="61">
        <f>$AV$59</f>
        <v>11</v>
      </c>
      <c r="CB70" s="70" t="s">
        <v>19</v>
      </c>
      <c r="CC70" s="71">
        <f>$AY$59</f>
        <v>1</v>
      </c>
      <c r="CD70" s="72">
        <f>$BA$59</f>
        <v>10</v>
      </c>
      <c r="CE70" s="80"/>
      <c r="CF70" s="80"/>
      <c r="CG70" s="81"/>
      <c r="CH70" s="81"/>
      <c r="CI70" s="81"/>
      <c r="CJ70" s="81"/>
    </row>
    <row r="71" spans="77:88" ht="12.75">
      <c r="BY71" s="57" t="str">
        <f>$D$59</f>
        <v>SG Bergisch Gladbach 09</v>
      </c>
      <c r="BZ71" s="63">
        <f>$P$59</f>
        <v>0</v>
      </c>
      <c r="CA71" s="61">
        <f>$S$59</f>
        <v>0</v>
      </c>
      <c r="CB71" s="70" t="s">
        <v>19</v>
      </c>
      <c r="CC71" s="71">
        <f>$V$59</f>
        <v>0</v>
      </c>
      <c r="CD71" s="72">
        <f>$X$59</f>
        <v>0</v>
      </c>
      <c r="CE71" s="80"/>
      <c r="CF71" s="80"/>
      <c r="CG71" s="81"/>
      <c r="CH71" s="81"/>
      <c r="CI71" s="81"/>
      <c r="CJ71" s="81"/>
    </row>
    <row r="72" spans="2:88" ht="12.75">
      <c r="B72" s="1" t="s">
        <v>36</v>
      </c>
      <c r="BY72" s="87"/>
      <c r="BZ72" s="87"/>
      <c r="CA72" s="87"/>
      <c r="CB72" s="87"/>
      <c r="CC72" s="80"/>
      <c r="CD72" s="80"/>
      <c r="CE72" s="80"/>
      <c r="CF72" s="80"/>
      <c r="CG72" s="81"/>
      <c r="CH72" s="81"/>
      <c r="CI72" s="81"/>
      <c r="CJ72" s="81"/>
    </row>
    <row r="73" spans="77:88" ht="8.25" customHeight="1">
      <c r="BY73" s="87"/>
      <c r="BZ73" s="87"/>
      <c r="CA73" s="87"/>
      <c r="CB73" s="87"/>
      <c r="CC73" s="80"/>
      <c r="CD73" s="80"/>
      <c r="CE73" s="80"/>
      <c r="CF73" s="80"/>
      <c r="CG73" s="81"/>
      <c r="CH73" s="81"/>
      <c r="CI73" s="81"/>
      <c r="CJ73" s="81"/>
    </row>
    <row r="74" ht="6" customHeight="1"/>
    <row r="75" spans="1:56" ht="15">
      <c r="A75" s="2"/>
      <c r="B75" s="2"/>
      <c r="C75" s="2"/>
      <c r="D75" s="2"/>
      <c r="E75" s="2"/>
      <c r="F75" s="2"/>
      <c r="G75" s="6" t="s">
        <v>2</v>
      </c>
      <c r="H75" s="188">
        <v>0.6458333333333334</v>
      </c>
      <c r="I75" s="188"/>
      <c r="J75" s="188"/>
      <c r="K75" s="188"/>
      <c r="L75" s="188"/>
      <c r="M75" s="7" t="s">
        <v>3</v>
      </c>
      <c r="N75" s="2"/>
      <c r="O75" s="2"/>
      <c r="P75" s="2"/>
      <c r="Q75" s="2"/>
      <c r="R75" s="2"/>
      <c r="S75" s="2"/>
      <c r="T75" s="2"/>
      <c r="U75" s="6" t="s">
        <v>4</v>
      </c>
      <c r="V75" s="187">
        <v>1</v>
      </c>
      <c r="W75" s="187"/>
      <c r="X75" s="20" t="s">
        <v>29</v>
      </c>
      <c r="Y75" s="186">
        <v>0.010416666666666666</v>
      </c>
      <c r="Z75" s="186"/>
      <c r="AA75" s="186"/>
      <c r="AB75" s="186"/>
      <c r="AC75" s="186"/>
      <c r="AD75" s="7" t="s">
        <v>5</v>
      </c>
      <c r="AE75" s="2"/>
      <c r="AF75" s="2"/>
      <c r="AG75" s="2"/>
      <c r="AH75" s="2"/>
      <c r="AI75" s="2"/>
      <c r="AJ75" s="2"/>
      <c r="AK75" s="6" t="s">
        <v>6</v>
      </c>
      <c r="AL75" s="186">
        <v>0.0020833333333333333</v>
      </c>
      <c r="AM75" s="186"/>
      <c r="AN75" s="186"/>
      <c r="AO75" s="186"/>
      <c r="AP75" s="186"/>
      <c r="AQ75" s="7" t="s">
        <v>5</v>
      </c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ht="6" customHeight="1" thickBot="1"/>
    <row r="77" spans="2:55" ht="19.5" customHeight="1" thickBot="1">
      <c r="B77" s="184" t="s">
        <v>14</v>
      </c>
      <c r="C77" s="185"/>
      <c r="D77" s="189" t="s">
        <v>66</v>
      </c>
      <c r="E77" s="190"/>
      <c r="F77" s="190"/>
      <c r="G77" s="190"/>
      <c r="H77" s="190"/>
      <c r="I77" s="185"/>
      <c r="J77" s="189" t="s">
        <v>17</v>
      </c>
      <c r="K77" s="190"/>
      <c r="L77" s="190"/>
      <c r="M77" s="190"/>
      <c r="N77" s="185"/>
      <c r="O77" s="189" t="s">
        <v>37</v>
      </c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85"/>
      <c r="AW77" s="189" t="s">
        <v>21</v>
      </c>
      <c r="AX77" s="190"/>
      <c r="AY77" s="190"/>
      <c r="AZ77" s="190"/>
      <c r="BA77" s="185"/>
      <c r="BB77" s="189"/>
      <c r="BC77" s="222"/>
    </row>
    <row r="78" spans="2:55" ht="18" customHeight="1">
      <c r="B78" s="180">
        <v>31</v>
      </c>
      <c r="C78" s="181"/>
      <c r="D78" s="192">
        <v>1</v>
      </c>
      <c r="E78" s="193"/>
      <c r="F78" s="193"/>
      <c r="G78" s="193"/>
      <c r="H78" s="193"/>
      <c r="I78" s="194"/>
      <c r="J78" s="198">
        <f>$H$75</f>
        <v>0.6458333333333334</v>
      </c>
      <c r="K78" s="199"/>
      <c r="L78" s="199"/>
      <c r="M78" s="199"/>
      <c r="N78" s="200"/>
      <c r="O78" s="105" t="s">
        <v>72</v>
      </c>
      <c r="P78" s="106">
        <f>IF(ISBLANK(#REF!),"",IF(AND($BZ$61=$BZ$60,$CD$61=$CD$60,$CA$60=$CA$61),1,0))</f>
        <v>1</v>
      </c>
      <c r="Q78" s="106">
        <f>IF(ISBLANK(#REF!),"",IF(AND($BZ$61=$BZ$60,$CD$61=$CD$60,$CA$60=$CA$61),1,0))</f>
        <v>1</v>
      </c>
      <c r="R78" s="106">
        <f>IF(ISBLANK(#REF!),"",IF(AND($BZ$61=$BZ$60,$CD$61=$CD$60,$CA$60=$CA$61),1,0))</f>
        <v>1</v>
      </c>
      <c r="S78" s="106">
        <f>IF(ISBLANK(#REF!),"",IF(AND($BZ$61=$BZ$60,$CD$61=$CD$60,$CA$60=$CA$61),1,0))</f>
        <v>1</v>
      </c>
      <c r="T78" s="106">
        <f>IF(ISBLANK(#REF!),"",IF(AND($BZ$61=$BZ$60,$CD$61=$CD$60,$CA$60=$CA$61),1,0))</f>
        <v>1</v>
      </c>
      <c r="U78" s="106">
        <f>IF(ISBLANK(#REF!),"",IF(AND($BZ$61=$BZ$60,$CD$61=$CD$60,$CA$60=$CA$61),1,0))</f>
        <v>1</v>
      </c>
      <c r="V78" s="106">
        <f>IF(ISBLANK(#REF!),"",IF(AND($BZ$61=$BZ$60,$CD$61=$CD$60,$CA$60=$CA$61),1,0))</f>
        <v>1</v>
      </c>
      <c r="W78" s="106">
        <f>IF(ISBLANK(#REF!),"",IF(AND($BZ$61=$BZ$60,$CD$61=$CD$60,$CA$60=$CA$61),1,0))</f>
        <v>1</v>
      </c>
      <c r="X78" s="106">
        <f>IF(ISBLANK(#REF!),"",IF(AND($BZ$61=$BZ$60,$CD$61=$CD$60,$CA$60=$CA$61),1,0))</f>
        <v>1</v>
      </c>
      <c r="Y78" s="106">
        <f>IF(ISBLANK(#REF!),"",IF(AND($BZ$61=$BZ$60,$CD$61=$CD$60,$CA$60=$CA$61),1,0))</f>
        <v>1</v>
      </c>
      <c r="Z78" s="106">
        <f>IF(ISBLANK(#REF!),"",IF(AND($BZ$61=$BZ$60,$CD$61=$CD$60,$CA$60=$CA$61),1,0))</f>
        <v>1</v>
      </c>
      <c r="AA78" s="106">
        <f>IF(ISBLANK(#REF!),"",IF(AND($BZ$61=$BZ$60,$CD$61=$CD$60,$CA$60=$CA$61),1,0))</f>
        <v>1</v>
      </c>
      <c r="AB78" s="106">
        <f>IF(ISBLANK(#REF!),"",IF(AND($BZ$61=$BZ$60,$CD$61=$CD$60,$CA$60=$CA$61),1,0))</f>
        <v>1</v>
      </c>
      <c r="AC78" s="106">
        <f>IF(ISBLANK(#REF!),"",IF(AND($BZ$61=$BZ$60,$CD$61=$CD$60,$CA$60=$CA$61),1,0))</f>
        <v>1</v>
      </c>
      <c r="AD78" s="106">
        <f>IF(ISBLANK(#REF!),"",IF(AND($BZ$61=$BZ$60,$CD$61=$CD$60,$CA$60=$CA$61),1,0))</f>
        <v>1</v>
      </c>
      <c r="AE78" s="16" t="s">
        <v>20</v>
      </c>
      <c r="AF78" s="212" t="s">
        <v>69</v>
      </c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3"/>
      <c r="AW78" s="204">
        <v>1</v>
      </c>
      <c r="AX78" s="205"/>
      <c r="AY78" s="205" t="s">
        <v>19</v>
      </c>
      <c r="AZ78" s="205">
        <v>0</v>
      </c>
      <c r="BA78" s="211"/>
      <c r="BB78" s="180"/>
      <c r="BC78" s="181"/>
    </row>
    <row r="79" spans="2:107" s="15" customFormat="1" ht="12" customHeight="1" thickBot="1">
      <c r="B79" s="182"/>
      <c r="C79" s="183"/>
      <c r="D79" s="195"/>
      <c r="E79" s="196"/>
      <c r="F79" s="196"/>
      <c r="G79" s="196"/>
      <c r="H79" s="196"/>
      <c r="I79" s="197"/>
      <c r="J79" s="201"/>
      <c r="K79" s="202"/>
      <c r="L79" s="202"/>
      <c r="M79" s="202"/>
      <c r="N79" s="203"/>
      <c r="O79" s="107" t="s">
        <v>46</v>
      </c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7"/>
      <c r="AF79" s="108" t="s">
        <v>45</v>
      </c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91"/>
      <c r="AW79" s="206"/>
      <c r="AX79" s="97"/>
      <c r="AY79" s="97"/>
      <c r="AZ79" s="97"/>
      <c r="BA79" s="179"/>
      <c r="BB79" s="182"/>
      <c r="BC79" s="183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9"/>
      <c r="BW79" s="89"/>
      <c r="BX79" s="88"/>
      <c r="BY79" s="88"/>
      <c r="BZ79" s="88"/>
      <c r="CA79" s="88"/>
      <c r="CB79" s="88"/>
      <c r="CC79" s="90"/>
      <c r="CD79" s="90"/>
      <c r="CE79" s="90"/>
      <c r="CF79" s="90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</row>
    <row r="80" ht="3.75" customHeight="1" thickBot="1"/>
    <row r="81" spans="2:55" ht="19.5" customHeight="1" thickBot="1">
      <c r="B81" s="184" t="s">
        <v>14</v>
      </c>
      <c r="C81" s="185"/>
      <c r="D81" s="189" t="s">
        <v>66</v>
      </c>
      <c r="E81" s="190"/>
      <c r="F81" s="190"/>
      <c r="G81" s="190"/>
      <c r="H81" s="190"/>
      <c r="I81" s="185"/>
      <c r="J81" s="189" t="s">
        <v>17</v>
      </c>
      <c r="K81" s="190"/>
      <c r="L81" s="190"/>
      <c r="M81" s="190"/>
      <c r="N81" s="185"/>
      <c r="O81" s="189" t="s">
        <v>38</v>
      </c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85"/>
      <c r="AW81" s="189" t="s">
        <v>21</v>
      </c>
      <c r="AX81" s="190"/>
      <c r="AY81" s="190"/>
      <c r="AZ81" s="190"/>
      <c r="BA81" s="185"/>
      <c r="BB81" s="189"/>
      <c r="BC81" s="222"/>
    </row>
    <row r="82" spans="2:55" ht="18" customHeight="1">
      <c r="B82" s="180">
        <v>32</v>
      </c>
      <c r="C82" s="181"/>
      <c r="D82" s="192">
        <v>2</v>
      </c>
      <c r="E82" s="193"/>
      <c r="F82" s="193"/>
      <c r="G82" s="193"/>
      <c r="H82" s="193"/>
      <c r="I82" s="194"/>
      <c r="J82" s="198">
        <f>J$78</f>
        <v>0.6458333333333334</v>
      </c>
      <c r="K82" s="199"/>
      <c r="L82" s="199"/>
      <c r="M82" s="199"/>
      <c r="N82" s="200"/>
      <c r="O82" s="105" t="s">
        <v>74</v>
      </c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6" t="s">
        <v>20</v>
      </c>
      <c r="AF82" s="212" t="s">
        <v>78</v>
      </c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3"/>
      <c r="AW82" s="204">
        <v>3</v>
      </c>
      <c r="AX82" s="205"/>
      <c r="AY82" s="205" t="s">
        <v>19</v>
      </c>
      <c r="AZ82" s="205">
        <v>1</v>
      </c>
      <c r="BA82" s="211"/>
      <c r="BB82" s="180"/>
      <c r="BC82" s="181"/>
    </row>
    <row r="83" spans="2:55" ht="12" customHeight="1" thickBot="1">
      <c r="B83" s="182"/>
      <c r="C83" s="183"/>
      <c r="D83" s="195"/>
      <c r="E83" s="196"/>
      <c r="F83" s="196"/>
      <c r="G83" s="196"/>
      <c r="H83" s="196"/>
      <c r="I83" s="197"/>
      <c r="J83" s="201"/>
      <c r="K83" s="202"/>
      <c r="L83" s="202"/>
      <c r="M83" s="202"/>
      <c r="N83" s="203"/>
      <c r="O83" s="107" t="s">
        <v>47</v>
      </c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7"/>
      <c r="AF83" s="108" t="s">
        <v>48</v>
      </c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91"/>
      <c r="AW83" s="206"/>
      <c r="AX83" s="97"/>
      <c r="AY83" s="97"/>
      <c r="AZ83" s="97"/>
      <c r="BA83" s="179"/>
      <c r="BB83" s="182"/>
      <c r="BC83" s="183"/>
    </row>
    <row r="84" ht="3.75" customHeight="1" thickBot="1"/>
    <row r="85" spans="2:55" ht="19.5" customHeight="1" thickBot="1">
      <c r="B85" s="184" t="s">
        <v>14</v>
      </c>
      <c r="C85" s="185"/>
      <c r="D85" s="189" t="s">
        <v>66</v>
      </c>
      <c r="E85" s="190"/>
      <c r="F85" s="190"/>
      <c r="G85" s="190"/>
      <c r="H85" s="190"/>
      <c r="I85" s="185"/>
      <c r="J85" s="189" t="s">
        <v>17</v>
      </c>
      <c r="K85" s="190"/>
      <c r="L85" s="190"/>
      <c r="M85" s="190"/>
      <c r="N85" s="185"/>
      <c r="O85" s="189" t="s">
        <v>39</v>
      </c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85"/>
      <c r="AW85" s="189" t="s">
        <v>21</v>
      </c>
      <c r="AX85" s="190"/>
      <c r="AY85" s="190"/>
      <c r="AZ85" s="190"/>
      <c r="BA85" s="185"/>
      <c r="BB85" s="189"/>
      <c r="BC85" s="222"/>
    </row>
    <row r="86" spans="2:55" ht="18" customHeight="1">
      <c r="B86" s="180">
        <v>33</v>
      </c>
      <c r="C86" s="181"/>
      <c r="D86" s="192">
        <v>1</v>
      </c>
      <c r="E86" s="193"/>
      <c r="F86" s="193"/>
      <c r="G86" s="193"/>
      <c r="H86" s="193"/>
      <c r="I86" s="194"/>
      <c r="J86" s="198">
        <f>J$82+V$75*Y$75+AL$75</f>
        <v>0.6583333333333333</v>
      </c>
      <c r="K86" s="199"/>
      <c r="L86" s="199"/>
      <c r="M86" s="199"/>
      <c r="N86" s="200"/>
      <c r="O86" s="105" t="s">
        <v>77</v>
      </c>
      <c r="P86" s="106">
        <f>IF(ISBLANK(#REF!),"",IF(AND($BZ$61=$BZ$60,$CD$61=$CD$60,$CA$60=$CA$61),1,0))</f>
        <v>1</v>
      </c>
      <c r="Q86" s="106">
        <f>IF(ISBLANK(#REF!),"",IF(AND($BZ$61=$BZ$60,$CD$61=$CD$60,$CA$60=$CA$61),1,0))</f>
        <v>1</v>
      </c>
      <c r="R86" s="106">
        <f>IF(ISBLANK(#REF!),"",IF(AND($BZ$61=$BZ$60,$CD$61=$CD$60,$CA$60=$CA$61),1,0))</f>
        <v>1</v>
      </c>
      <c r="S86" s="106">
        <f>IF(ISBLANK(#REF!),"",IF(AND($BZ$61=$BZ$60,$CD$61=$CD$60,$CA$60=$CA$61),1,0))</f>
        <v>1</v>
      </c>
      <c r="T86" s="106">
        <f>IF(ISBLANK(#REF!),"",IF(AND($BZ$61=$BZ$60,$CD$61=$CD$60,$CA$60=$CA$61),1,0))</f>
        <v>1</v>
      </c>
      <c r="U86" s="106">
        <f>IF(ISBLANK(#REF!),"",IF(AND($BZ$61=$BZ$60,$CD$61=$CD$60,$CA$60=$CA$61),1,0))</f>
        <v>1</v>
      </c>
      <c r="V86" s="106">
        <f>IF(ISBLANK(#REF!),"",IF(AND($BZ$61=$BZ$60,$CD$61=$CD$60,$CA$60=$CA$61),1,0))</f>
        <v>1</v>
      </c>
      <c r="W86" s="106">
        <f>IF(ISBLANK(#REF!),"",IF(AND($BZ$61=$BZ$60,$CD$61=$CD$60,$CA$60=$CA$61),1,0))</f>
        <v>1</v>
      </c>
      <c r="X86" s="106">
        <f>IF(ISBLANK(#REF!),"",IF(AND($BZ$61=$BZ$60,$CD$61=$CD$60,$CA$60=$CA$61),1,0))</f>
        <v>1</v>
      </c>
      <c r="Y86" s="106">
        <f>IF(ISBLANK(#REF!),"",IF(AND($BZ$61=$BZ$60,$CD$61=$CD$60,$CA$60=$CA$61),1,0))</f>
        <v>1</v>
      </c>
      <c r="Z86" s="106">
        <f>IF(ISBLANK(#REF!),"",IF(AND($BZ$61=$BZ$60,$CD$61=$CD$60,$CA$60=$CA$61),1,0))</f>
        <v>1</v>
      </c>
      <c r="AA86" s="106">
        <f>IF(ISBLANK(#REF!),"",IF(AND($BZ$61=$BZ$60,$CD$61=$CD$60,$CA$60=$CA$61),1,0))</f>
        <v>1</v>
      </c>
      <c r="AB86" s="106">
        <f>IF(ISBLANK(#REF!),"",IF(AND($BZ$61=$BZ$60,$CD$61=$CD$60,$CA$60=$CA$61),1,0))</f>
        <v>1</v>
      </c>
      <c r="AC86" s="106">
        <f>IF(ISBLANK(#REF!),"",IF(AND($BZ$61=$BZ$60,$CD$61=$CD$60,$CA$60=$CA$61),1,0))</f>
        <v>1</v>
      </c>
      <c r="AD86" s="106">
        <f>IF(ISBLANK(#REF!),"",IF(AND($BZ$61=$BZ$60,$CD$61=$CD$60,$CA$60=$CA$61),1,0))</f>
        <v>1</v>
      </c>
      <c r="AE86" s="16" t="s">
        <v>20</v>
      </c>
      <c r="AF86" s="212" t="s">
        <v>75</v>
      </c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3"/>
      <c r="AW86" s="204">
        <v>1</v>
      </c>
      <c r="AX86" s="205"/>
      <c r="AY86" s="205" t="s">
        <v>19</v>
      </c>
      <c r="AZ86" s="205">
        <v>3</v>
      </c>
      <c r="BA86" s="211"/>
      <c r="BB86" s="180"/>
      <c r="BC86" s="181"/>
    </row>
    <row r="87" spans="2:107" s="15" customFormat="1" ht="12" customHeight="1" thickBot="1">
      <c r="B87" s="182"/>
      <c r="C87" s="183"/>
      <c r="D87" s="195"/>
      <c r="E87" s="196"/>
      <c r="F87" s="196"/>
      <c r="G87" s="196"/>
      <c r="H87" s="196"/>
      <c r="I87" s="197"/>
      <c r="J87" s="201"/>
      <c r="K87" s="202"/>
      <c r="L87" s="202"/>
      <c r="M87" s="202"/>
      <c r="N87" s="203"/>
      <c r="O87" s="107" t="s">
        <v>49</v>
      </c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7"/>
      <c r="AF87" s="108" t="s">
        <v>50</v>
      </c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91"/>
      <c r="AW87" s="206"/>
      <c r="AX87" s="97"/>
      <c r="AY87" s="97"/>
      <c r="AZ87" s="97"/>
      <c r="BA87" s="179"/>
      <c r="BB87" s="182"/>
      <c r="BC87" s="183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9"/>
      <c r="BW87" s="89"/>
      <c r="BX87" s="88"/>
      <c r="BY87" s="88"/>
      <c r="BZ87" s="88"/>
      <c r="CA87" s="88"/>
      <c r="CB87" s="88"/>
      <c r="CC87" s="90"/>
      <c r="CD87" s="90"/>
      <c r="CE87" s="90"/>
      <c r="CF87" s="90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</row>
    <row r="88" ht="3.75" customHeight="1" thickBot="1"/>
    <row r="89" spans="2:55" ht="19.5" customHeight="1" thickBot="1">
      <c r="B89" s="184" t="s">
        <v>14</v>
      </c>
      <c r="C89" s="185"/>
      <c r="D89" s="189" t="s">
        <v>66</v>
      </c>
      <c r="E89" s="190"/>
      <c r="F89" s="190"/>
      <c r="G89" s="190"/>
      <c r="H89" s="190"/>
      <c r="I89" s="185"/>
      <c r="J89" s="189" t="s">
        <v>17</v>
      </c>
      <c r="K89" s="190"/>
      <c r="L89" s="190"/>
      <c r="M89" s="190"/>
      <c r="N89" s="185"/>
      <c r="O89" s="189" t="s">
        <v>40</v>
      </c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85"/>
      <c r="AW89" s="189" t="s">
        <v>21</v>
      </c>
      <c r="AX89" s="190"/>
      <c r="AY89" s="190"/>
      <c r="AZ89" s="190"/>
      <c r="BA89" s="185"/>
      <c r="BB89" s="189"/>
      <c r="BC89" s="222"/>
    </row>
    <row r="90" spans="2:55" ht="18" customHeight="1">
      <c r="B90" s="180">
        <v>34</v>
      </c>
      <c r="C90" s="181"/>
      <c r="D90" s="192">
        <v>2</v>
      </c>
      <c r="E90" s="193"/>
      <c r="F90" s="193"/>
      <c r="G90" s="193"/>
      <c r="H90" s="193"/>
      <c r="I90" s="194"/>
      <c r="J90" s="198">
        <f>J$86</f>
        <v>0.6583333333333333</v>
      </c>
      <c r="K90" s="199"/>
      <c r="L90" s="199"/>
      <c r="M90" s="199"/>
      <c r="N90" s="200"/>
      <c r="O90" s="105" t="s">
        <v>67</v>
      </c>
      <c r="P90" s="106">
        <f>IF(ISBLANK(#REF!),"",IF(AND($BZ$61=$BZ$60,$CD$61=$CD$60,$CA$60=$CA$61),1,0))</f>
        <v>1</v>
      </c>
      <c r="Q90" s="106">
        <f>IF(ISBLANK(#REF!),"",IF(AND($BZ$61=$BZ$60,$CD$61=$CD$60,$CA$60=$CA$61),1,0))</f>
        <v>1</v>
      </c>
      <c r="R90" s="106">
        <f>IF(ISBLANK(#REF!),"",IF(AND($BZ$61=$BZ$60,$CD$61=$CD$60,$CA$60=$CA$61),1,0))</f>
        <v>1</v>
      </c>
      <c r="S90" s="106">
        <f>IF(ISBLANK(#REF!),"",IF(AND($BZ$61=$BZ$60,$CD$61=$CD$60,$CA$60=$CA$61),1,0))</f>
        <v>1</v>
      </c>
      <c r="T90" s="106">
        <f>IF(ISBLANK(#REF!),"",IF(AND($BZ$61=$BZ$60,$CD$61=$CD$60,$CA$60=$CA$61),1,0))</f>
        <v>1</v>
      </c>
      <c r="U90" s="106">
        <f>IF(ISBLANK(#REF!),"",IF(AND($BZ$61=$BZ$60,$CD$61=$CD$60,$CA$60=$CA$61),1,0))</f>
        <v>1</v>
      </c>
      <c r="V90" s="106">
        <f>IF(ISBLANK(#REF!),"",IF(AND($BZ$61=$BZ$60,$CD$61=$CD$60,$CA$60=$CA$61),1,0))</f>
        <v>1</v>
      </c>
      <c r="W90" s="106">
        <f>IF(ISBLANK(#REF!),"",IF(AND($BZ$61=$BZ$60,$CD$61=$CD$60,$CA$60=$CA$61),1,0))</f>
        <v>1</v>
      </c>
      <c r="X90" s="106">
        <f>IF(ISBLANK(#REF!),"",IF(AND($BZ$61=$BZ$60,$CD$61=$CD$60,$CA$60=$CA$61),1,0))</f>
        <v>1</v>
      </c>
      <c r="Y90" s="106">
        <f>IF(ISBLANK(#REF!),"",IF(AND($BZ$61=$BZ$60,$CD$61=$CD$60,$CA$60=$CA$61),1,0))</f>
        <v>1</v>
      </c>
      <c r="Z90" s="106">
        <f>IF(ISBLANK(#REF!),"",IF(AND($BZ$61=$BZ$60,$CD$61=$CD$60,$CA$60=$CA$61),1,0))</f>
        <v>1</v>
      </c>
      <c r="AA90" s="106">
        <f>IF(ISBLANK(#REF!),"",IF(AND($BZ$61=$BZ$60,$CD$61=$CD$60,$CA$60=$CA$61),1,0))</f>
        <v>1</v>
      </c>
      <c r="AB90" s="106">
        <f>IF(ISBLANK(#REF!),"",IF(AND($BZ$61=$BZ$60,$CD$61=$CD$60,$CA$60=$CA$61),1,0))</f>
        <v>1</v>
      </c>
      <c r="AC90" s="106">
        <f>IF(ISBLANK(#REF!),"",IF(AND($BZ$61=$BZ$60,$CD$61=$CD$60,$CA$60=$CA$61),1,0))</f>
        <v>1</v>
      </c>
      <c r="AD90" s="106">
        <f>IF(ISBLANK(#REF!),"",IF(AND($BZ$61=$BZ$60,$CD$61=$CD$60,$CA$60=$CA$61),1,0))</f>
        <v>1</v>
      </c>
      <c r="AE90" s="16" t="s">
        <v>20</v>
      </c>
      <c r="AF90" s="212" t="s">
        <v>83</v>
      </c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3"/>
      <c r="AW90" s="204">
        <v>1</v>
      </c>
      <c r="AX90" s="205"/>
      <c r="AY90" s="205" t="s">
        <v>19</v>
      </c>
      <c r="AZ90" s="205">
        <v>4</v>
      </c>
      <c r="BA90" s="211"/>
      <c r="BB90" s="180"/>
      <c r="BC90" s="181"/>
    </row>
    <row r="91" spans="2:55" ht="12" customHeight="1" thickBot="1">
      <c r="B91" s="182"/>
      <c r="C91" s="183"/>
      <c r="D91" s="195"/>
      <c r="E91" s="196"/>
      <c r="F91" s="196"/>
      <c r="G91" s="196"/>
      <c r="H91" s="196"/>
      <c r="I91" s="197"/>
      <c r="J91" s="201"/>
      <c r="K91" s="202"/>
      <c r="L91" s="202"/>
      <c r="M91" s="202"/>
      <c r="N91" s="203"/>
      <c r="O91" s="107" t="s">
        <v>51</v>
      </c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7"/>
      <c r="AF91" s="108" t="s">
        <v>52</v>
      </c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91"/>
      <c r="AW91" s="206"/>
      <c r="AX91" s="97"/>
      <c r="AY91" s="97"/>
      <c r="AZ91" s="97"/>
      <c r="BA91" s="179"/>
      <c r="BB91" s="182"/>
      <c r="BC91" s="183"/>
    </row>
    <row r="92" spans="2:55" ht="12" customHeight="1">
      <c r="B92" s="21"/>
      <c r="C92" s="21"/>
      <c r="D92" s="92"/>
      <c r="E92" s="92"/>
      <c r="F92" s="92"/>
      <c r="G92" s="92"/>
      <c r="H92" s="92"/>
      <c r="I92" s="92"/>
      <c r="J92" s="93"/>
      <c r="K92" s="93"/>
      <c r="L92" s="93"/>
      <c r="M92" s="93"/>
      <c r="N92" s="93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5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24"/>
      <c r="AX92" s="24"/>
      <c r="AY92" s="24"/>
      <c r="AZ92" s="24"/>
      <c r="BA92" s="24"/>
      <c r="BB92" s="21"/>
      <c r="BC92" s="21"/>
    </row>
    <row r="93" spans="2:74" ht="33.75">
      <c r="B93" s="218" t="str">
        <f>$A$2</f>
        <v>SV Wachtberg</v>
      </c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19"/>
      <c r="BE93" s="63"/>
      <c r="BF93" s="65"/>
      <c r="BG93" s="65"/>
      <c r="BH93" s="65"/>
      <c r="BI93" s="57"/>
      <c r="BJ93" s="57"/>
      <c r="BK93" s="73"/>
      <c r="BL93" s="73"/>
      <c r="BM93" s="74"/>
      <c r="BN93" s="75"/>
      <c r="BO93" s="75"/>
      <c r="BP93" s="76"/>
      <c r="BQ93" s="75"/>
      <c r="BR93" s="77"/>
      <c r="BS93" s="57"/>
      <c r="BT93" s="57"/>
      <c r="BU93" s="57"/>
      <c r="BV93" s="63"/>
    </row>
    <row r="94" spans="2:74" ht="13.5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19"/>
      <c r="BE94" s="63"/>
      <c r="BF94" s="65"/>
      <c r="BG94" s="65"/>
      <c r="BH94" s="65"/>
      <c r="BI94" s="57"/>
      <c r="BJ94" s="57"/>
      <c r="BK94" s="73"/>
      <c r="BL94" s="73"/>
      <c r="BM94" s="74"/>
      <c r="BN94" s="75"/>
      <c r="BO94" s="75"/>
      <c r="BP94" s="76"/>
      <c r="BQ94" s="75"/>
      <c r="BR94" s="77"/>
      <c r="BS94" s="57"/>
      <c r="BT94" s="57"/>
      <c r="BU94" s="57"/>
      <c r="BV94" s="63"/>
    </row>
    <row r="95" spans="2:88" ht="12.75">
      <c r="B95" s="1" t="s">
        <v>63</v>
      </c>
      <c r="BY95" s="87"/>
      <c r="BZ95" s="87"/>
      <c r="CA95" s="87"/>
      <c r="CB95" s="87"/>
      <c r="CC95" s="80"/>
      <c r="CD95" s="80"/>
      <c r="CE95" s="80"/>
      <c r="CF95" s="80"/>
      <c r="CG95" s="81"/>
      <c r="CH95" s="81"/>
      <c r="CI95" s="81"/>
      <c r="CJ95" s="81"/>
    </row>
    <row r="96" spans="77:88" ht="6" customHeight="1">
      <c r="BY96" s="87"/>
      <c r="BZ96" s="87"/>
      <c r="CA96" s="87"/>
      <c r="CB96" s="87"/>
      <c r="CC96" s="80"/>
      <c r="CD96" s="80"/>
      <c r="CE96" s="80"/>
      <c r="CF96" s="80"/>
      <c r="CG96" s="81"/>
      <c r="CH96" s="81"/>
      <c r="CI96" s="81"/>
      <c r="CJ96" s="81"/>
    </row>
    <row r="97" spans="1:56" ht="15">
      <c r="A97" s="2"/>
      <c r="B97" s="2"/>
      <c r="C97" s="2"/>
      <c r="D97" s="2"/>
      <c r="E97" s="2"/>
      <c r="F97" s="2"/>
      <c r="G97" s="6" t="s">
        <v>2</v>
      </c>
      <c r="H97" s="188">
        <v>0.6701388888888888</v>
      </c>
      <c r="I97" s="188"/>
      <c r="J97" s="188"/>
      <c r="K97" s="188"/>
      <c r="L97" s="188"/>
      <c r="M97" s="7" t="s">
        <v>3</v>
      </c>
      <c r="N97" s="2"/>
      <c r="O97" s="2"/>
      <c r="P97" s="2"/>
      <c r="Q97" s="2"/>
      <c r="R97" s="2"/>
      <c r="S97" s="2"/>
      <c r="T97" s="2"/>
      <c r="U97" s="6" t="s">
        <v>4</v>
      </c>
      <c r="V97" s="187">
        <v>1</v>
      </c>
      <c r="W97" s="187"/>
      <c r="X97" s="20" t="s">
        <v>29</v>
      </c>
      <c r="Y97" s="186">
        <v>0.010416666666666666</v>
      </c>
      <c r="Z97" s="186"/>
      <c r="AA97" s="186"/>
      <c r="AB97" s="186"/>
      <c r="AC97" s="186"/>
      <c r="AD97" s="7" t="s">
        <v>5</v>
      </c>
      <c r="AE97" s="2"/>
      <c r="AF97" s="2"/>
      <c r="AG97" s="2"/>
      <c r="AH97" s="2"/>
      <c r="AI97" s="2"/>
      <c r="AJ97" s="2"/>
      <c r="AK97" s="6" t="s">
        <v>6</v>
      </c>
      <c r="AL97" s="186">
        <v>0.0020833333333333333</v>
      </c>
      <c r="AM97" s="186"/>
      <c r="AN97" s="186"/>
      <c r="AO97" s="186"/>
      <c r="AP97" s="186"/>
      <c r="AQ97" s="7" t="s">
        <v>5</v>
      </c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ht="12.75" customHeight="1" thickBot="1"/>
    <row r="99" spans="2:55" ht="19.5" customHeight="1" thickBot="1">
      <c r="B99" s="207" t="s">
        <v>14</v>
      </c>
      <c r="C99" s="208"/>
      <c r="D99" s="209" t="s">
        <v>66</v>
      </c>
      <c r="E99" s="210"/>
      <c r="F99" s="210"/>
      <c r="G99" s="210"/>
      <c r="H99" s="210"/>
      <c r="I99" s="208"/>
      <c r="J99" s="209" t="s">
        <v>17</v>
      </c>
      <c r="K99" s="210"/>
      <c r="L99" s="210"/>
      <c r="M99" s="210"/>
      <c r="N99" s="208"/>
      <c r="O99" s="209" t="s">
        <v>41</v>
      </c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08"/>
      <c r="AW99" s="209" t="s">
        <v>21</v>
      </c>
      <c r="AX99" s="210"/>
      <c r="AY99" s="210"/>
      <c r="AZ99" s="210"/>
      <c r="BA99" s="208"/>
      <c r="BB99" s="209"/>
      <c r="BC99" s="233"/>
    </row>
    <row r="100" spans="2:55" ht="18" customHeight="1">
      <c r="B100" s="180">
        <v>35</v>
      </c>
      <c r="C100" s="181"/>
      <c r="D100" s="192">
        <v>1</v>
      </c>
      <c r="E100" s="193"/>
      <c r="F100" s="193"/>
      <c r="G100" s="193"/>
      <c r="H100" s="193"/>
      <c r="I100" s="194"/>
      <c r="J100" s="198">
        <f>H$97</f>
        <v>0.6701388888888888</v>
      </c>
      <c r="K100" s="199"/>
      <c r="L100" s="199"/>
      <c r="M100" s="199"/>
      <c r="N100" s="200"/>
      <c r="O100" s="246" t="str">
        <f>IF(ISBLANK($AZ$78)," ",IF($AW$78&gt;$AZ$78,$O$78,IF($AZ$78&gt;$AW$78,$AF$78)))</f>
        <v>SG Bergisch Gladbach 09</v>
      </c>
      <c r="P100" s="212" t="str">
        <f aca="true" t="shared" si="5" ref="P100:AD100">IF(ISBLANK($AZ$66)," ",IF($AW$66&lt;$AZ$66,$O$66,IF($AZ$66&lt;$AW$66,$AF$66)))</f>
        <v> </v>
      </c>
      <c r="Q100" s="212" t="str">
        <f t="shared" si="5"/>
        <v> </v>
      </c>
      <c r="R100" s="212" t="str">
        <f t="shared" si="5"/>
        <v> </v>
      </c>
      <c r="S100" s="212" t="str">
        <f t="shared" si="5"/>
        <v> </v>
      </c>
      <c r="T100" s="212" t="str">
        <f t="shared" si="5"/>
        <v> </v>
      </c>
      <c r="U100" s="212" t="str">
        <f t="shared" si="5"/>
        <v> </v>
      </c>
      <c r="V100" s="212" t="str">
        <f t="shared" si="5"/>
        <v> </v>
      </c>
      <c r="W100" s="212" t="str">
        <f t="shared" si="5"/>
        <v> </v>
      </c>
      <c r="X100" s="212" t="str">
        <f t="shared" si="5"/>
        <v> </v>
      </c>
      <c r="Y100" s="212" t="str">
        <f t="shared" si="5"/>
        <v> </v>
      </c>
      <c r="Z100" s="212" t="str">
        <f t="shared" si="5"/>
        <v> </v>
      </c>
      <c r="AA100" s="212" t="str">
        <f t="shared" si="5"/>
        <v> </v>
      </c>
      <c r="AB100" s="212" t="str">
        <f t="shared" si="5"/>
        <v> </v>
      </c>
      <c r="AC100" s="212" t="str">
        <f t="shared" si="5"/>
        <v> </v>
      </c>
      <c r="AD100" s="212" t="str">
        <f t="shared" si="5"/>
        <v> </v>
      </c>
      <c r="AE100" s="16" t="s">
        <v>20</v>
      </c>
      <c r="AF100" s="212" t="str">
        <f>IF(ISBLANK($AZ$82)," ",IF($AW$82&gt;$AZ$82,$O$82,IF($AZ$82&gt;$AW$82,$AF$82)))</f>
        <v>RW Lessenich</v>
      </c>
      <c r="AG100" s="212" t="str">
        <f aca="true" t="shared" si="6" ref="AG100:AV100">IF(ISBLANK($AZ$66)," ",IF($AW$66&lt;$AZ$66,$O$66,IF($AZ$66&lt;$AW$66,$AF$66)))</f>
        <v> </v>
      </c>
      <c r="AH100" s="212" t="str">
        <f t="shared" si="6"/>
        <v> </v>
      </c>
      <c r="AI100" s="212" t="str">
        <f t="shared" si="6"/>
        <v> </v>
      </c>
      <c r="AJ100" s="212" t="str">
        <f t="shared" si="6"/>
        <v> </v>
      </c>
      <c r="AK100" s="212" t="str">
        <f t="shared" si="6"/>
        <v> </v>
      </c>
      <c r="AL100" s="212" t="str">
        <f t="shared" si="6"/>
        <v> </v>
      </c>
      <c r="AM100" s="212" t="str">
        <f t="shared" si="6"/>
        <v> </v>
      </c>
      <c r="AN100" s="212" t="str">
        <f t="shared" si="6"/>
        <v> </v>
      </c>
      <c r="AO100" s="212" t="str">
        <f t="shared" si="6"/>
        <v> </v>
      </c>
      <c r="AP100" s="212" t="str">
        <f t="shared" si="6"/>
        <v> </v>
      </c>
      <c r="AQ100" s="212" t="str">
        <f t="shared" si="6"/>
        <v> </v>
      </c>
      <c r="AR100" s="212" t="str">
        <f t="shared" si="6"/>
        <v> </v>
      </c>
      <c r="AS100" s="212" t="str">
        <f t="shared" si="6"/>
        <v> </v>
      </c>
      <c r="AT100" s="212" t="str">
        <f t="shared" si="6"/>
        <v> </v>
      </c>
      <c r="AU100" s="212" t="str">
        <f t="shared" si="6"/>
        <v> </v>
      </c>
      <c r="AV100" s="213" t="str">
        <f t="shared" si="6"/>
        <v> </v>
      </c>
      <c r="AW100" s="204">
        <v>2</v>
      </c>
      <c r="AX100" s="205"/>
      <c r="AY100" s="205" t="s">
        <v>19</v>
      </c>
      <c r="AZ100" s="205">
        <v>3</v>
      </c>
      <c r="BA100" s="211"/>
      <c r="BB100" s="180"/>
      <c r="BC100" s="181"/>
    </row>
    <row r="101" spans="2:107" s="15" customFormat="1" ht="12" customHeight="1" thickBot="1">
      <c r="B101" s="182"/>
      <c r="C101" s="183"/>
      <c r="D101" s="195"/>
      <c r="E101" s="196"/>
      <c r="F101" s="196"/>
      <c r="G101" s="196"/>
      <c r="H101" s="196"/>
      <c r="I101" s="197"/>
      <c r="J101" s="201"/>
      <c r="K101" s="202"/>
      <c r="L101" s="202"/>
      <c r="M101" s="202"/>
      <c r="N101" s="203"/>
      <c r="O101" s="107" t="s">
        <v>55</v>
      </c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7"/>
      <c r="AF101" s="108" t="s">
        <v>56</v>
      </c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91"/>
      <c r="AW101" s="206"/>
      <c r="AX101" s="97"/>
      <c r="AY101" s="97"/>
      <c r="AZ101" s="97"/>
      <c r="BA101" s="179"/>
      <c r="BB101" s="182"/>
      <c r="BC101" s="183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9"/>
      <c r="BW101" s="89"/>
      <c r="BX101" s="88"/>
      <c r="BY101" s="88"/>
      <c r="BZ101" s="88"/>
      <c r="CA101" s="88"/>
      <c r="CB101" s="88"/>
      <c r="CC101" s="90"/>
      <c r="CD101" s="90"/>
      <c r="CE101" s="90"/>
      <c r="CF101" s="90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</row>
    <row r="102" ht="3.75" customHeight="1" thickBot="1"/>
    <row r="103" spans="2:55" ht="19.5" customHeight="1" thickBot="1">
      <c r="B103" s="207" t="s">
        <v>14</v>
      </c>
      <c r="C103" s="208"/>
      <c r="D103" s="209" t="s">
        <v>66</v>
      </c>
      <c r="E103" s="210"/>
      <c r="F103" s="210"/>
      <c r="G103" s="210"/>
      <c r="H103" s="210"/>
      <c r="I103" s="208"/>
      <c r="J103" s="209" t="s">
        <v>17</v>
      </c>
      <c r="K103" s="210"/>
      <c r="L103" s="210"/>
      <c r="M103" s="210"/>
      <c r="N103" s="208"/>
      <c r="O103" s="209" t="s">
        <v>42</v>
      </c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  <c r="AG103" s="210"/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08"/>
      <c r="AW103" s="209" t="s">
        <v>21</v>
      </c>
      <c r="AX103" s="210"/>
      <c r="AY103" s="210"/>
      <c r="AZ103" s="210"/>
      <c r="BA103" s="208"/>
      <c r="BB103" s="209"/>
      <c r="BC103" s="233"/>
    </row>
    <row r="104" spans="2:55" ht="18" customHeight="1">
      <c r="B104" s="180">
        <v>36</v>
      </c>
      <c r="C104" s="181"/>
      <c r="D104" s="192">
        <v>2</v>
      </c>
      <c r="E104" s="193"/>
      <c r="F104" s="193"/>
      <c r="G104" s="193"/>
      <c r="H104" s="193"/>
      <c r="I104" s="194"/>
      <c r="J104" s="198">
        <f>J$100</f>
        <v>0.6701388888888888</v>
      </c>
      <c r="K104" s="199"/>
      <c r="L104" s="199"/>
      <c r="M104" s="199"/>
      <c r="N104" s="200"/>
      <c r="O104" s="246" t="str">
        <f>IF(ISBLANK($AZ$86)," ",IF($AW$86&gt;$AZ$86,$O$86,IF($AZ$86&gt;$AW$86,$AF$86)))</f>
        <v>VFL Leverkusen</v>
      </c>
      <c r="P104" s="212" t="str">
        <f aca="true" t="shared" si="7" ref="P104:AD104">IF(ISBLANK($AZ$66)," ",IF($AW$66&lt;$AZ$66,$O$66,IF($AZ$66&lt;$AW$66,$AF$66)))</f>
        <v> </v>
      </c>
      <c r="Q104" s="212" t="str">
        <f t="shared" si="7"/>
        <v> </v>
      </c>
      <c r="R104" s="212" t="str">
        <f t="shared" si="7"/>
        <v> </v>
      </c>
      <c r="S104" s="212" t="str">
        <f t="shared" si="7"/>
        <v> </v>
      </c>
      <c r="T104" s="212" t="str">
        <f t="shared" si="7"/>
        <v> </v>
      </c>
      <c r="U104" s="212" t="str">
        <f t="shared" si="7"/>
        <v> </v>
      </c>
      <c r="V104" s="212" t="str">
        <f t="shared" si="7"/>
        <v> </v>
      </c>
      <c r="W104" s="212" t="str">
        <f t="shared" si="7"/>
        <v> </v>
      </c>
      <c r="X104" s="212" t="str">
        <f t="shared" si="7"/>
        <v> </v>
      </c>
      <c r="Y104" s="212" t="str">
        <f t="shared" si="7"/>
        <v> </v>
      </c>
      <c r="Z104" s="212" t="str">
        <f t="shared" si="7"/>
        <v> </v>
      </c>
      <c r="AA104" s="212" t="str">
        <f t="shared" si="7"/>
        <v> </v>
      </c>
      <c r="AB104" s="212" t="str">
        <f t="shared" si="7"/>
        <v> </v>
      </c>
      <c r="AC104" s="212" t="str">
        <f t="shared" si="7"/>
        <v> </v>
      </c>
      <c r="AD104" s="212" t="str">
        <f t="shared" si="7"/>
        <v> </v>
      </c>
      <c r="AE104" s="16" t="s">
        <v>20</v>
      </c>
      <c r="AF104" s="212" t="str">
        <f>IF(ISBLANK($AZ$90)," ",IF($AW$90&gt;$AZ$90,$O$90,IF($AZ$90&gt;$AW$90,$AF$90)))</f>
        <v>Fortuna Köln</v>
      </c>
      <c r="AG104" s="212" t="str">
        <f aca="true" t="shared" si="8" ref="AG104:AV104">IF(ISBLANK($AZ$66)," ",IF($AW$66&lt;$AZ$66,$O$66,IF($AZ$66&lt;$AW$66,$AF$66)))</f>
        <v> </v>
      </c>
      <c r="AH104" s="212" t="str">
        <f t="shared" si="8"/>
        <v> </v>
      </c>
      <c r="AI104" s="212" t="str">
        <f t="shared" si="8"/>
        <v> </v>
      </c>
      <c r="AJ104" s="212" t="str">
        <f t="shared" si="8"/>
        <v> </v>
      </c>
      <c r="AK104" s="212" t="str">
        <f t="shared" si="8"/>
        <v> </v>
      </c>
      <c r="AL104" s="212" t="str">
        <f t="shared" si="8"/>
        <v> </v>
      </c>
      <c r="AM104" s="212" t="str">
        <f t="shared" si="8"/>
        <v> </v>
      </c>
      <c r="AN104" s="212" t="str">
        <f t="shared" si="8"/>
        <v> </v>
      </c>
      <c r="AO104" s="212" t="str">
        <f t="shared" si="8"/>
        <v> </v>
      </c>
      <c r="AP104" s="212" t="str">
        <f t="shared" si="8"/>
        <v> </v>
      </c>
      <c r="AQ104" s="212" t="str">
        <f t="shared" si="8"/>
        <v> </v>
      </c>
      <c r="AR104" s="212" t="str">
        <f t="shared" si="8"/>
        <v> </v>
      </c>
      <c r="AS104" s="212" t="str">
        <f t="shared" si="8"/>
        <v> </v>
      </c>
      <c r="AT104" s="212" t="str">
        <f t="shared" si="8"/>
        <v> </v>
      </c>
      <c r="AU104" s="212" t="str">
        <f t="shared" si="8"/>
        <v> </v>
      </c>
      <c r="AV104" s="213" t="str">
        <f t="shared" si="8"/>
        <v> </v>
      </c>
      <c r="AW104" s="204">
        <v>1</v>
      </c>
      <c r="AX104" s="205"/>
      <c r="AY104" s="205" t="s">
        <v>19</v>
      </c>
      <c r="AZ104" s="205">
        <v>2</v>
      </c>
      <c r="BA104" s="211"/>
      <c r="BB104" s="180" t="s">
        <v>84</v>
      </c>
      <c r="BC104" s="181"/>
    </row>
    <row r="105" spans="2:55" ht="12" customHeight="1" thickBot="1">
      <c r="B105" s="182"/>
      <c r="C105" s="183"/>
      <c r="D105" s="195"/>
      <c r="E105" s="196"/>
      <c r="F105" s="196"/>
      <c r="G105" s="196"/>
      <c r="H105" s="196"/>
      <c r="I105" s="197"/>
      <c r="J105" s="201"/>
      <c r="K105" s="202"/>
      <c r="L105" s="202"/>
      <c r="M105" s="202"/>
      <c r="N105" s="203"/>
      <c r="O105" s="107" t="s">
        <v>57</v>
      </c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7"/>
      <c r="AF105" s="108" t="s">
        <v>58</v>
      </c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91"/>
      <c r="AW105" s="206"/>
      <c r="AX105" s="97"/>
      <c r="AY105" s="97"/>
      <c r="AZ105" s="97"/>
      <c r="BA105" s="179"/>
      <c r="BB105" s="182"/>
      <c r="BC105" s="183"/>
    </row>
    <row r="106" spans="2:55" ht="12" customHeight="1">
      <c r="B106" s="21"/>
      <c r="C106" s="21"/>
      <c r="D106" s="92"/>
      <c r="E106" s="92"/>
      <c r="F106" s="92"/>
      <c r="G106" s="92"/>
      <c r="H106" s="92"/>
      <c r="I106" s="92"/>
      <c r="J106" s="93"/>
      <c r="K106" s="93"/>
      <c r="L106" s="93"/>
      <c r="M106" s="93"/>
      <c r="N106" s="93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5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24"/>
      <c r="AX106" s="24"/>
      <c r="AY106" s="24"/>
      <c r="AZ106" s="24"/>
      <c r="BA106" s="24"/>
      <c r="BB106" s="21"/>
      <c r="BC106" s="21"/>
    </row>
    <row r="107" spans="2:88" ht="12.75">
      <c r="B107" s="1" t="s">
        <v>64</v>
      </c>
      <c r="BY107" s="87"/>
      <c r="BZ107" s="87"/>
      <c r="CA107" s="87"/>
      <c r="CB107" s="87"/>
      <c r="CC107" s="80"/>
      <c r="CD107" s="80"/>
      <c r="CE107" s="80"/>
      <c r="CF107" s="80"/>
      <c r="CG107" s="81"/>
      <c r="CH107" s="81"/>
      <c r="CI107" s="81"/>
      <c r="CJ107" s="81"/>
    </row>
    <row r="108" ht="6.75" customHeight="1" thickBot="1"/>
    <row r="109" spans="2:55" ht="19.5" customHeight="1" thickBot="1">
      <c r="B109" s="251" t="s">
        <v>14</v>
      </c>
      <c r="C109" s="249"/>
      <c r="D109" s="247" t="s">
        <v>66</v>
      </c>
      <c r="E109" s="248"/>
      <c r="F109" s="248"/>
      <c r="G109" s="248"/>
      <c r="H109" s="248"/>
      <c r="I109" s="249"/>
      <c r="J109" s="247" t="s">
        <v>17</v>
      </c>
      <c r="K109" s="248"/>
      <c r="L109" s="248"/>
      <c r="M109" s="248"/>
      <c r="N109" s="249"/>
      <c r="O109" s="247" t="s">
        <v>43</v>
      </c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9"/>
      <c r="AW109" s="247" t="s">
        <v>21</v>
      </c>
      <c r="AX109" s="248"/>
      <c r="AY109" s="248"/>
      <c r="AZ109" s="248"/>
      <c r="BA109" s="249"/>
      <c r="BB109" s="247"/>
      <c r="BC109" s="250"/>
    </row>
    <row r="110" spans="2:55" ht="18" customHeight="1">
      <c r="B110" s="180">
        <v>37</v>
      </c>
      <c r="C110" s="181"/>
      <c r="D110" s="192">
        <v>2</v>
      </c>
      <c r="E110" s="193"/>
      <c r="F110" s="193"/>
      <c r="G110" s="193"/>
      <c r="H110" s="193"/>
      <c r="I110" s="194"/>
      <c r="J110" s="198">
        <v>0.6840277777777778</v>
      </c>
      <c r="K110" s="199"/>
      <c r="L110" s="199"/>
      <c r="M110" s="199"/>
      <c r="N110" s="200"/>
      <c r="O110" s="246" t="str">
        <f>IF(ISBLANK($AZ$100)," ",IF($AW$100&lt;$AZ$100,$O$100,IF($AZ$100&lt;$AW$100,$AF$100)))</f>
        <v>SG Bergisch Gladbach 09</v>
      </c>
      <c r="P110" s="212" t="str">
        <f aca="true" t="shared" si="9" ref="P110:AD110">IF(ISBLANK($AZ$66)," ",IF($AW$66&lt;$AZ$66,$O$66,IF($AZ$66&lt;$AW$66,$AF$66)))</f>
        <v> </v>
      </c>
      <c r="Q110" s="212" t="str">
        <f t="shared" si="9"/>
        <v> </v>
      </c>
      <c r="R110" s="212" t="str">
        <f t="shared" si="9"/>
        <v> </v>
      </c>
      <c r="S110" s="212" t="str">
        <f t="shared" si="9"/>
        <v> </v>
      </c>
      <c r="T110" s="212" t="str">
        <f t="shared" si="9"/>
        <v> </v>
      </c>
      <c r="U110" s="212" t="str">
        <f t="shared" si="9"/>
        <v> </v>
      </c>
      <c r="V110" s="212" t="str">
        <f t="shared" si="9"/>
        <v> </v>
      </c>
      <c r="W110" s="212" t="str">
        <f t="shared" si="9"/>
        <v> </v>
      </c>
      <c r="X110" s="212" t="str">
        <f t="shared" si="9"/>
        <v> </v>
      </c>
      <c r="Y110" s="212" t="str">
        <f t="shared" si="9"/>
        <v> </v>
      </c>
      <c r="Z110" s="212" t="str">
        <f t="shared" si="9"/>
        <v> </v>
      </c>
      <c r="AA110" s="212" t="str">
        <f t="shared" si="9"/>
        <v> </v>
      </c>
      <c r="AB110" s="212" t="str">
        <f t="shared" si="9"/>
        <v> </v>
      </c>
      <c r="AC110" s="212" t="str">
        <f t="shared" si="9"/>
        <v> </v>
      </c>
      <c r="AD110" s="212" t="str">
        <f t="shared" si="9"/>
        <v> </v>
      </c>
      <c r="AE110" s="16" t="s">
        <v>20</v>
      </c>
      <c r="AF110" s="212" t="str">
        <f>IF(ISBLANK($AZ$104)," ",IF($AW$104&lt;$AZ$104,$O$104,IF($AZ$104&lt;$AW$104,$AF$104)))</f>
        <v>VFL Leverkusen</v>
      </c>
      <c r="AG110" s="212" t="str">
        <f aca="true" t="shared" si="10" ref="AG110:AV110">IF(ISBLANK($AZ$66)," ",IF($AW$66&lt;$AZ$66,$O$66,IF($AZ$66&lt;$AW$66,$AF$66)))</f>
        <v> </v>
      </c>
      <c r="AH110" s="212" t="str">
        <f t="shared" si="10"/>
        <v> </v>
      </c>
      <c r="AI110" s="212" t="str">
        <f t="shared" si="10"/>
        <v> </v>
      </c>
      <c r="AJ110" s="212" t="str">
        <f t="shared" si="10"/>
        <v> </v>
      </c>
      <c r="AK110" s="212" t="str">
        <f t="shared" si="10"/>
        <v> </v>
      </c>
      <c r="AL110" s="212" t="str">
        <f t="shared" si="10"/>
        <v> </v>
      </c>
      <c r="AM110" s="212" t="str">
        <f t="shared" si="10"/>
        <v> </v>
      </c>
      <c r="AN110" s="212" t="str">
        <f t="shared" si="10"/>
        <v> </v>
      </c>
      <c r="AO110" s="212" t="str">
        <f t="shared" si="10"/>
        <v> </v>
      </c>
      <c r="AP110" s="212" t="str">
        <f t="shared" si="10"/>
        <v> </v>
      </c>
      <c r="AQ110" s="212" t="str">
        <f t="shared" si="10"/>
        <v> </v>
      </c>
      <c r="AR110" s="212" t="str">
        <f t="shared" si="10"/>
        <v> </v>
      </c>
      <c r="AS110" s="212" t="str">
        <f t="shared" si="10"/>
        <v> </v>
      </c>
      <c r="AT110" s="212" t="str">
        <f t="shared" si="10"/>
        <v> </v>
      </c>
      <c r="AU110" s="212" t="str">
        <f t="shared" si="10"/>
        <v> </v>
      </c>
      <c r="AV110" s="213" t="str">
        <f t="shared" si="10"/>
        <v> </v>
      </c>
      <c r="AW110" s="204"/>
      <c r="AX110" s="205"/>
      <c r="AY110" s="205" t="s">
        <v>19</v>
      </c>
      <c r="AZ110" s="205"/>
      <c r="BA110" s="211"/>
      <c r="BB110" s="180"/>
      <c r="BC110" s="181"/>
    </row>
    <row r="111" spans="2:107" s="15" customFormat="1" ht="12" customHeight="1" thickBot="1">
      <c r="B111" s="182"/>
      <c r="C111" s="183"/>
      <c r="D111" s="195"/>
      <c r="E111" s="196"/>
      <c r="F111" s="196"/>
      <c r="G111" s="196"/>
      <c r="H111" s="196"/>
      <c r="I111" s="197"/>
      <c r="J111" s="201"/>
      <c r="K111" s="202"/>
      <c r="L111" s="202"/>
      <c r="M111" s="202"/>
      <c r="N111" s="203"/>
      <c r="O111" s="107" t="s">
        <v>59</v>
      </c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7"/>
      <c r="AF111" s="108" t="s">
        <v>60</v>
      </c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91"/>
      <c r="AW111" s="206"/>
      <c r="AX111" s="97"/>
      <c r="AY111" s="97"/>
      <c r="AZ111" s="97"/>
      <c r="BA111" s="179"/>
      <c r="BB111" s="182"/>
      <c r="BC111" s="183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9"/>
      <c r="BW111" s="89"/>
      <c r="BX111" s="88"/>
      <c r="BY111" s="88"/>
      <c r="BZ111" s="88"/>
      <c r="CA111" s="88"/>
      <c r="CB111" s="88"/>
      <c r="CC111" s="90"/>
      <c r="CD111" s="90"/>
      <c r="CE111" s="90"/>
      <c r="CF111" s="90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</row>
    <row r="112" ht="3.75" customHeight="1" thickBot="1"/>
    <row r="113" spans="2:55" ht="19.5" customHeight="1" thickBot="1">
      <c r="B113" s="251" t="s">
        <v>14</v>
      </c>
      <c r="C113" s="249"/>
      <c r="D113" s="247" t="s">
        <v>66</v>
      </c>
      <c r="E113" s="248"/>
      <c r="F113" s="248"/>
      <c r="G113" s="248"/>
      <c r="H113" s="248"/>
      <c r="I113" s="249"/>
      <c r="J113" s="247" t="s">
        <v>17</v>
      </c>
      <c r="K113" s="248"/>
      <c r="L113" s="248"/>
      <c r="M113" s="248"/>
      <c r="N113" s="249"/>
      <c r="O113" s="247" t="s">
        <v>44</v>
      </c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  <c r="AA113" s="248"/>
      <c r="AB113" s="248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248"/>
      <c r="AM113" s="248"/>
      <c r="AN113" s="248"/>
      <c r="AO113" s="248"/>
      <c r="AP113" s="248"/>
      <c r="AQ113" s="248"/>
      <c r="AR113" s="248"/>
      <c r="AS113" s="248"/>
      <c r="AT113" s="248"/>
      <c r="AU113" s="248"/>
      <c r="AV113" s="249"/>
      <c r="AW113" s="247" t="s">
        <v>21</v>
      </c>
      <c r="AX113" s="248"/>
      <c r="AY113" s="248"/>
      <c r="AZ113" s="248"/>
      <c r="BA113" s="249"/>
      <c r="BB113" s="247"/>
      <c r="BC113" s="250"/>
    </row>
    <row r="114" spans="2:55" ht="18" customHeight="1">
      <c r="B114" s="180">
        <v>38</v>
      </c>
      <c r="C114" s="181"/>
      <c r="D114" s="192">
        <v>1</v>
      </c>
      <c r="E114" s="193"/>
      <c r="F114" s="193"/>
      <c r="G114" s="193"/>
      <c r="H114" s="193"/>
      <c r="I114" s="194"/>
      <c r="J114" s="198">
        <v>0.6840277777777778</v>
      </c>
      <c r="K114" s="199"/>
      <c r="L114" s="199"/>
      <c r="M114" s="199"/>
      <c r="N114" s="200"/>
      <c r="O114" s="246" t="str">
        <f>IF(ISBLANK($AZ$100)," ",IF($AW$100&gt;$AZ$100,$O$100,IF($AZ$100&gt;$AW$100,$AF$100)))</f>
        <v>RW Lessenich</v>
      </c>
      <c r="P114" s="212" t="str">
        <f aca="true" t="shared" si="11" ref="P114:AD114">IF(ISBLANK($AZ$66)," ",IF($AW$66&lt;$AZ$66,$O$66,IF($AZ$66&lt;$AW$66,$AF$66)))</f>
        <v> </v>
      </c>
      <c r="Q114" s="212" t="str">
        <f t="shared" si="11"/>
        <v> </v>
      </c>
      <c r="R114" s="212" t="str">
        <f t="shared" si="11"/>
        <v> </v>
      </c>
      <c r="S114" s="212" t="str">
        <f t="shared" si="11"/>
        <v> </v>
      </c>
      <c r="T114" s="212" t="str">
        <f t="shared" si="11"/>
        <v> </v>
      </c>
      <c r="U114" s="212" t="str">
        <f t="shared" si="11"/>
        <v> </v>
      </c>
      <c r="V114" s="212" t="str">
        <f t="shared" si="11"/>
        <v> </v>
      </c>
      <c r="W114" s="212" t="str">
        <f t="shared" si="11"/>
        <v> </v>
      </c>
      <c r="X114" s="212" t="str">
        <f t="shared" si="11"/>
        <v> </v>
      </c>
      <c r="Y114" s="212" t="str">
        <f t="shared" si="11"/>
        <v> </v>
      </c>
      <c r="Z114" s="212" t="str">
        <f t="shared" si="11"/>
        <v> </v>
      </c>
      <c r="AA114" s="212" t="str">
        <f t="shared" si="11"/>
        <v> </v>
      </c>
      <c r="AB114" s="212" t="str">
        <f t="shared" si="11"/>
        <v> </v>
      </c>
      <c r="AC114" s="212" t="str">
        <f t="shared" si="11"/>
        <v> </v>
      </c>
      <c r="AD114" s="212" t="str">
        <f t="shared" si="11"/>
        <v> </v>
      </c>
      <c r="AE114" s="16" t="s">
        <v>20</v>
      </c>
      <c r="AF114" s="212" t="str">
        <f>IF(ISBLANK($AZ$104)," ",IF($AW$104&gt;$AZ$104,$O$104,IF($AZ$104&gt;$AW$104,$AF$104)))</f>
        <v>Fortuna Köln</v>
      </c>
      <c r="AG114" s="212" t="str">
        <f aca="true" t="shared" si="12" ref="AG114:AV114">IF(ISBLANK($AZ$66)," ",IF($AW$66&lt;$AZ$66,$O$66,IF($AZ$66&lt;$AW$66,$AF$66)))</f>
        <v> </v>
      </c>
      <c r="AH114" s="212" t="str">
        <f t="shared" si="12"/>
        <v> </v>
      </c>
      <c r="AI114" s="212" t="str">
        <f t="shared" si="12"/>
        <v> </v>
      </c>
      <c r="AJ114" s="212" t="str">
        <f t="shared" si="12"/>
        <v> </v>
      </c>
      <c r="AK114" s="212" t="str">
        <f t="shared" si="12"/>
        <v> </v>
      </c>
      <c r="AL114" s="212" t="str">
        <f t="shared" si="12"/>
        <v> </v>
      </c>
      <c r="AM114" s="212" t="str">
        <f t="shared" si="12"/>
        <v> </v>
      </c>
      <c r="AN114" s="212" t="str">
        <f t="shared" si="12"/>
        <v> </v>
      </c>
      <c r="AO114" s="212" t="str">
        <f t="shared" si="12"/>
        <v> </v>
      </c>
      <c r="AP114" s="212" t="str">
        <f t="shared" si="12"/>
        <v> </v>
      </c>
      <c r="AQ114" s="212" t="str">
        <f t="shared" si="12"/>
        <v> </v>
      </c>
      <c r="AR114" s="212" t="str">
        <f t="shared" si="12"/>
        <v> </v>
      </c>
      <c r="AS114" s="212" t="str">
        <f t="shared" si="12"/>
        <v> </v>
      </c>
      <c r="AT114" s="212" t="str">
        <f t="shared" si="12"/>
        <v> </v>
      </c>
      <c r="AU114" s="212" t="str">
        <f t="shared" si="12"/>
        <v> </v>
      </c>
      <c r="AV114" s="213" t="str">
        <f t="shared" si="12"/>
        <v> </v>
      </c>
      <c r="AW114" s="204">
        <v>3</v>
      </c>
      <c r="AX114" s="205"/>
      <c r="AY114" s="205" t="s">
        <v>19</v>
      </c>
      <c r="AZ114" s="205">
        <v>1</v>
      </c>
      <c r="BA114" s="211"/>
      <c r="BB114" s="180"/>
      <c r="BC114" s="181"/>
    </row>
    <row r="115" spans="2:55" ht="12" customHeight="1" thickBot="1">
      <c r="B115" s="182"/>
      <c r="C115" s="183"/>
      <c r="D115" s="195"/>
      <c r="E115" s="196"/>
      <c r="F115" s="196"/>
      <c r="G115" s="196"/>
      <c r="H115" s="196"/>
      <c r="I115" s="197"/>
      <c r="J115" s="201"/>
      <c r="K115" s="202"/>
      <c r="L115" s="202"/>
      <c r="M115" s="202"/>
      <c r="N115" s="203"/>
      <c r="O115" s="107" t="s">
        <v>61</v>
      </c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7"/>
      <c r="AF115" s="108" t="s">
        <v>62</v>
      </c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91"/>
      <c r="AW115" s="206"/>
      <c r="AX115" s="97"/>
      <c r="AY115" s="97"/>
      <c r="AZ115" s="97"/>
      <c r="BA115" s="179"/>
      <c r="BB115" s="182"/>
      <c r="BC115" s="183"/>
    </row>
    <row r="116" ht="12.75" customHeight="1"/>
    <row r="117" spans="2:116" ht="12.75">
      <c r="B117" s="1" t="s">
        <v>35</v>
      </c>
      <c r="BD117" s="7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X117" s="47"/>
      <c r="BY117" s="47"/>
      <c r="BZ117" s="47"/>
      <c r="CA117" s="47"/>
      <c r="CB117" s="47"/>
      <c r="CC117" s="41"/>
      <c r="CD117" s="41"/>
      <c r="CE117" s="41"/>
      <c r="CF117" s="41"/>
      <c r="DD117" s="41"/>
      <c r="DE117" s="41"/>
      <c r="DF117" s="41"/>
      <c r="DG117" s="41"/>
      <c r="DH117" s="41"/>
      <c r="DI117" s="41"/>
      <c r="DJ117" s="41"/>
      <c r="DK117" s="41"/>
      <c r="DL117" s="7"/>
    </row>
    <row r="118" spans="56:116" ht="13.5" thickBot="1">
      <c r="BD118" s="7"/>
      <c r="BX118" s="47"/>
      <c r="BY118" s="47"/>
      <c r="BZ118" s="47"/>
      <c r="CA118" s="47"/>
      <c r="CB118" s="47"/>
      <c r="CC118" s="41"/>
      <c r="CD118" s="41"/>
      <c r="CE118" s="41"/>
      <c r="CF118" s="41"/>
      <c r="DD118" s="41"/>
      <c r="DE118" s="41"/>
      <c r="DF118" s="41"/>
      <c r="DG118" s="41"/>
      <c r="DH118" s="41"/>
      <c r="DI118" s="41"/>
      <c r="DJ118" s="41"/>
      <c r="DK118" s="41"/>
      <c r="DL118" s="7"/>
    </row>
    <row r="119" spans="9:116" ht="25.5" customHeight="1">
      <c r="I119" s="234" t="s">
        <v>8</v>
      </c>
      <c r="J119" s="235"/>
      <c r="K119" s="235"/>
      <c r="L119" s="42"/>
      <c r="M119" s="236" t="str">
        <f>IF(ISBLANK($AZ$114)," ",IF($AW$114&gt;$AZ$114,$O$114,IF($AZ$114&gt;$AW$114,$AF$114)))</f>
        <v>RW Lessenich</v>
      </c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7"/>
      <c r="BD119" s="7"/>
      <c r="BX119" s="47"/>
      <c r="BY119" s="47"/>
      <c r="BZ119" s="47"/>
      <c r="CA119" s="47"/>
      <c r="CB119" s="47"/>
      <c r="CC119" s="41"/>
      <c r="CD119" s="41"/>
      <c r="CE119" s="41"/>
      <c r="CF119" s="41"/>
      <c r="DD119" s="41"/>
      <c r="DE119" s="41"/>
      <c r="DF119" s="41"/>
      <c r="DG119" s="41"/>
      <c r="DH119" s="41"/>
      <c r="DI119" s="41"/>
      <c r="DJ119" s="41"/>
      <c r="DK119" s="41"/>
      <c r="DL119" s="7"/>
    </row>
    <row r="120" spans="9:116" ht="25.5" customHeight="1">
      <c r="I120" s="242" t="s">
        <v>9</v>
      </c>
      <c r="J120" s="243"/>
      <c r="K120" s="243"/>
      <c r="L120" s="43"/>
      <c r="M120" s="244" t="str">
        <f>IF(ISBLANK($AZ$114)," ",IF($AW$114&lt;$AZ$114,$O$114,IF($AZ$114&lt;$AW$114,$AF$114)))</f>
        <v>Fortuna Köln</v>
      </c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4"/>
      <c r="AO120" s="244"/>
      <c r="AP120" s="244"/>
      <c r="AQ120" s="244"/>
      <c r="AR120" s="244"/>
      <c r="AS120" s="244"/>
      <c r="AT120" s="244"/>
      <c r="AU120" s="244"/>
      <c r="AV120" s="245"/>
      <c r="BD120" s="7"/>
      <c r="BX120" s="47"/>
      <c r="BY120" s="47"/>
      <c r="BZ120" s="47"/>
      <c r="CA120" s="47"/>
      <c r="CB120" s="47"/>
      <c r="CC120" s="41"/>
      <c r="CD120" s="41"/>
      <c r="CE120" s="41"/>
      <c r="CF120" s="41"/>
      <c r="DD120" s="41"/>
      <c r="DE120" s="41"/>
      <c r="DF120" s="41"/>
      <c r="DG120" s="41"/>
      <c r="DH120" s="41"/>
      <c r="DI120" s="41"/>
      <c r="DJ120" s="41"/>
      <c r="DK120" s="41"/>
      <c r="DL120" s="7"/>
    </row>
    <row r="121" spans="9:116" ht="25.5" customHeight="1">
      <c r="I121" s="229" t="s">
        <v>10</v>
      </c>
      <c r="J121" s="230"/>
      <c r="K121" s="230"/>
      <c r="L121" s="44"/>
      <c r="M121" s="231" t="s">
        <v>72</v>
      </c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231"/>
      <c r="AK121" s="231"/>
      <c r="AL121" s="231"/>
      <c r="AM121" s="231"/>
      <c r="AN121" s="231"/>
      <c r="AO121" s="231"/>
      <c r="AP121" s="231"/>
      <c r="AQ121" s="231"/>
      <c r="AR121" s="231"/>
      <c r="AS121" s="231"/>
      <c r="AT121" s="231"/>
      <c r="AU121" s="231"/>
      <c r="AV121" s="232"/>
      <c r="BD121" s="7"/>
      <c r="BX121" s="47"/>
      <c r="BY121" s="47"/>
      <c r="BZ121" s="47"/>
      <c r="CA121" s="47"/>
      <c r="CB121" s="47"/>
      <c r="CC121" s="41"/>
      <c r="CD121" s="41"/>
      <c r="CE121" s="41"/>
      <c r="CF121" s="41"/>
      <c r="DD121" s="41"/>
      <c r="DE121" s="41"/>
      <c r="DF121" s="41"/>
      <c r="DG121" s="41"/>
      <c r="DH121" s="41"/>
      <c r="DI121" s="41"/>
      <c r="DJ121" s="41"/>
      <c r="DK121" s="41"/>
      <c r="DL121" s="7"/>
    </row>
    <row r="122" spans="9:116" ht="25.5" customHeight="1" thickBot="1">
      <c r="I122" s="238" t="s">
        <v>11</v>
      </c>
      <c r="J122" s="239"/>
      <c r="K122" s="239"/>
      <c r="L122" s="45"/>
      <c r="M122" s="240" t="s">
        <v>75</v>
      </c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  <c r="AT122" s="240"/>
      <c r="AU122" s="240"/>
      <c r="AV122" s="241"/>
      <c r="BD122" s="7"/>
      <c r="BX122" s="47"/>
      <c r="BY122" s="47"/>
      <c r="BZ122" s="47"/>
      <c r="CA122" s="47"/>
      <c r="CB122" s="47"/>
      <c r="CC122" s="41"/>
      <c r="CD122" s="41"/>
      <c r="CE122" s="41"/>
      <c r="CF122" s="41"/>
      <c r="DD122" s="41"/>
      <c r="DE122" s="41"/>
      <c r="DF122" s="41"/>
      <c r="DG122" s="41"/>
      <c r="DH122" s="41"/>
      <c r="DI122" s="41"/>
      <c r="DJ122" s="41"/>
      <c r="DK122" s="41"/>
      <c r="DL122" s="7"/>
    </row>
    <row r="123" spans="56:116" ht="12.75">
      <c r="BD123" s="7"/>
      <c r="BX123" s="47"/>
      <c r="BY123" s="47"/>
      <c r="BZ123" s="47"/>
      <c r="CA123" s="47"/>
      <c r="CB123" s="47"/>
      <c r="CC123" s="41"/>
      <c r="CD123" s="41"/>
      <c r="CE123" s="41"/>
      <c r="CF123" s="41"/>
      <c r="DD123" s="41"/>
      <c r="DE123" s="41"/>
      <c r="DF123" s="41"/>
      <c r="DG123" s="41"/>
      <c r="DH123" s="41"/>
      <c r="DI123" s="41"/>
      <c r="DJ123" s="41"/>
      <c r="DK123" s="41"/>
      <c r="DL123" s="7"/>
    </row>
  </sheetData>
  <mergeCells count="523">
    <mergeCell ref="AY114:AY115"/>
    <mergeCell ref="AZ114:BA115"/>
    <mergeCell ref="BB114:BC115"/>
    <mergeCell ref="O115:AD115"/>
    <mergeCell ref="AF115:AV115"/>
    <mergeCell ref="O114:AD114"/>
    <mergeCell ref="AF114:AV114"/>
    <mergeCell ref="BB110:BC111"/>
    <mergeCell ref="O111:AD111"/>
    <mergeCell ref="AF111:AV111"/>
    <mergeCell ref="B113:C113"/>
    <mergeCell ref="D113:I113"/>
    <mergeCell ref="J113:N113"/>
    <mergeCell ref="O113:AV113"/>
    <mergeCell ref="AW113:BA113"/>
    <mergeCell ref="BB113:BC113"/>
    <mergeCell ref="O110:AD110"/>
    <mergeCell ref="AF110:AV110"/>
    <mergeCell ref="AW110:AX111"/>
    <mergeCell ref="AY110:AY111"/>
    <mergeCell ref="AZ110:BA111"/>
    <mergeCell ref="B110:C111"/>
    <mergeCell ref="D110:I111"/>
    <mergeCell ref="J110:N111"/>
    <mergeCell ref="BB104:BC105"/>
    <mergeCell ref="O105:AD105"/>
    <mergeCell ref="AF105:AV105"/>
    <mergeCell ref="B109:C109"/>
    <mergeCell ref="D109:I109"/>
    <mergeCell ref="J109:N109"/>
    <mergeCell ref="O109:AV109"/>
    <mergeCell ref="AW109:BA109"/>
    <mergeCell ref="BB109:BC109"/>
    <mergeCell ref="O104:AD104"/>
    <mergeCell ref="AW103:BA103"/>
    <mergeCell ref="BB103:BC103"/>
    <mergeCell ref="AW104:AX105"/>
    <mergeCell ref="AY104:AY105"/>
    <mergeCell ref="AZ104:BA105"/>
    <mergeCell ref="O103:AV103"/>
    <mergeCell ref="B104:C105"/>
    <mergeCell ref="D104:I105"/>
    <mergeCell ref="J104:N105"/>
    <mergeCell ref="AF104:AV104"/>
    <mergeCell ref="AF100:AV100"/>
    <mergeCell ref="AW100:AX101"/>
    <mergeCell ref="AY100:AY101"/>
    <mergeCell ref="AZ100:BA101"/>
    <mergeCell ref="D100:I101"/>
    <mergeCell ref="J100:N101"/>
    <mergeCell ref="O100:AD100"/>
    <mergeCell ref="O101:AD101"/>
    <mergeCell ref="I122:K122"/>
    <mergeCell ref="M122:AV122"/>
    <mergeCell ref="O85:AV85"/>
    <mergeCell ref="AW85:BA85"/>
    <mergeCell ref="AW86:AX87"/>
    <mergeCell ref="AY86:AY87"/>
    <mergeCell ref="AF86:AV86"/>
    <mergeCell ref="J89:N89"/>
    <mergeCell ref="I120:K120"/>
    <mergeCell ref="M120:AV120"/>
    <mergeCell ref="I119:K119"/>
    <mergeCell ref="M119:AV119"/>
    <mergeCell ref="BB85:BC85"/>
    <mergeCell ref="B86:C87"/>
    <mergeCell ref="O89:AV89"/>
    <mergeCell ref="J86:N87"/>
    <mergeCell ref="J90:N91"/>
    <mergeCell ref="B99:C99"/>
    <mergeCell ref="D99:I99"/>
    <mergeCell ref="J99:N99"/>
    <mergeCell ref="BB99:BC99"/>
    <mergeCell ref="B85:C85"/>
    <mergeCell ref="D85:I85"/>
    <mergeCell ref="B93:BC93"/>
    <mergeCell ref="D86:I87"/>
    <mergeCell ref="D89:I89"/>
    <mergeCell ref="D90:I91"/>
    <mergeCell ref="H97:L97"/>
    <mergeCell ref="AW90:AX91"/>
    <mergeCell ref="BB89:BC89"/>
    <mergeCell ref="AY63:AZ63"/>
    <mergeCell ref="AF78:AV78"/>
    <mergeCell ref="BB78:BC79"/>
    <mergeCell ref="I121:K121"/>
    <mergeCell ref="M121:AV121"/>
    <mergeCell ref="O99:AV99"/>
    <mergeCell ref="V97:W97"/>
    <mergeCell ref="Y97:AC97"/>
    <mergeCell ref="AL97:AP97"/>
    <mergeCell ref="AW99:BA99"/>
    <mergeCell ref="AV63:AW63"/>
    <mergeCell ref="CA58:CC58"/>
    <mergeCell ref="AL65:AN65"/>
    <mergeCell ref="BA58:BC58"/>
    <mergeCell ref="AY60:AZ60"/>
    <mergeCell ref="BA60:BC60"/>
    <mergeCell ref="CA63:CC63"/>
    <mergeCell ref="AS63:AU63"/>
    <mergeCell ref="AY62:AZ62"/>
    <mergeCell ref="BA62:BC62"/>
    <mergeCell ref="BB77:BC77"/>
    <mergeCell ref="AW78:AX79"/>
    <mergeCell ref="AZ78:BA79"/>
    <mergeCell ref="AY78:AY79"/>
    <mergeCell ref="AW77:BA77"/>
    <mergeCell ref="S60:T60"/>
    <mergeCell ref="S59:T59"/>
    <mergeCell ref="V59:W59"/>
    <mergeCell ref="AE61:AF61"/>
    <mergeCell ref="AL68:AN68"/>
    <mergeCell ref="AD67:AF67"/>
    <mergeCell ref="AG67:AH67"/>
    <mergeCell ref="AJ67:AK67"/>
    <mergeCell ref="AL67:AN67"/>
    <mergeCell ref="AD68:AF68"/>
    <mergeCell ref="AG68:AH68"/>
    <mergeCell ref="AL66:AN66"/>
    <mergeCell ref="P22:AN22"/>
    <mergeCell ref="P23:Q23"/>
    <mergeCell ref="R23:AL23"/>
    <mergeCell ref="AM23:AN23"/>
    <mergeCell ref="P24:Q24"/>
    <mergeCell ref="R24:AL24"/>
    <mergeCell ref="AM24:AN24"/>
    <mergeCell ref="P66:Q66"/>
    <mergeCell ref="AJ66:AK66"/>
    <mergeCell ref="X62:Z62"/>
    <mergeCell ref="V61:W61"/>
    <mergeCell ref="X61:Z61"/>
    <mergeCell ref="AJ68:AK68"/>
    <mergeCell ref="AD66:AF66"/>
    <mergeCell ref="AG66:AH66"/>
    <mergeCell ref="P65:AC65"/>
    <mergeCell ref="AD65:AF65"/>
    <mergeCell ref="AG65:AK65"/>
    <mergeCell ref="AG61:AR61"/>
    <mergeCell ref="J53:N53"/>
    <mergeCell ref="B53:C53"/>
    <mergeCell ref="D53:F53"/>
    <mergeCell ref="G53:I53"/>
    <mergeCell ref="D78:I79"/>
    <mergeCell ref="B59:C59"/>
    <mergeCell ref="D59:O59"/>
    <mergeCell ref="P59:R59"/>
    <mergeCell ref="B61:C61"/>
    <mergeCell ref="D61:O61"/>
    <mergeCell ref="P61:R61"/>
    <mergeCell ref="B60:C60"/>
    <mergeCell ref="D60:O60"/>
    <mergeCell ref="P60:R60"/>
    <mergeCell ref="P68:Q68"/>
    <mergeCell ref="R68:AC68"/>
    <mergeCell ref="X59:Z59"/>
    <mergeCell ref="V60:W60"/>
    <mergeCell ref="X60:Z60"/>
    <mergeCell ref="S61:T61"/>
    <mergeCell ref="R66:AC66"/>
    <mergeCell ref="P67:Q67"/>
    <mergeCell ref="R67:AC67"/>
    <mergeCell ref="V63:W63"/>
    <mergeCell ref="B63:C63"/>
    <mergeCell ref="D63:O63"/>
    <mergeCell ref="P63:R63"/>
    <mergeCell ref="S63:T63"/>
    <mergeCell ref="P58:R58"/>
    <mergeCell ref="S58:W58"/>
    <mergeCell ref="X58:Z58"/>
    <mergeCell ref="AF49:AV49"/>
    <mergeCell ref="AV58:AZ58"/>
    <mergeCell ref="O53:AD53"/>
    <mergeCell ref="AF53:AV53"/>
    <mergeCell ref="AW53:AX53"/>
    <mergeCell ref="B58:O58"/>
    <mergeCell ref="AW49:AX49"/>
    <mergeCell ref="AZ49:BA49"/>
    <mergeCell ref="BB49:BC49"/>
    <mergeCell ref="D49:F49"/>
    <mergeCell ref="G49:I49"/>
    <mergeCell ref="J49:N49"/>
    <mergeCell ref="O49:AD49"/>
    <mergeCell ref="BB47:BC47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AW46:AX46"/>
    <mergeCell ref="AZ46:BA46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D46:F46"/>
    <mergeCell ref="G46:I46"/>
    <mergeCell ref="J46:N46"/>
    <mergeCell ref="O46:AD46"/>
    <mergeCell ref="AZ44:BA44"/>
    <mergeCell ref="BB44:BC44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D44:F44"/>
    <mergeCell ref="G44:I44"/>
    <mergeCell ref="J44:N44"/>
    <mergeCell ref="O44:AD44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J42:N42"/>
    <mergeCell ref="D39:F39"/>
    <mergeCell ref="AZ41:BA41"/>
    <mergeCell ref="BB41:BC41"/>
    <mergeCell ref="D42:F42"/>
    <mergeCell ref="G42:I42"/>
    <mergeCell ref="O42:AD42"/>
    <mergeCell ref="AF42:AV42"/>
    <mergeCell ref="AW42:AX42"/>
    <mergeCell ref="AZ42:BA42"/>
    <mergeCell ref="AF41:AV41"/>
    <mergeCell ref="J41:N41"/>
    <mergeCell ref="O41:AD41"/>
    <mergeCell ref="J40:N40"/>
    <mergeCell ref="O40:AD40"/>
    <mergeCell ref="D40:F40"/>
    <mergeCell ref="G40:I40"/>
    <mergeCell ref="D41:F41"/>
    <mergeCell ref="G41:I41"/>
    <mergeCell ref="BB40:BC40"/>
    <mergeCell ref="AW39:AX39"/>
    <mergeCell ref="AZ39:BA39"/>
    <mergeCell ref="BB39:BC39"/>
    <mergeCell ref="J37:N37"/>
    <mergeCell ref="O37:AD37"/>
    <mergeCell ref="BB38:BC38"/>
    <mergeCell ref="AW38:AX38"/>
    <mergeCell ref="AZ38:BA38"/>
    <mergeCell ref="BB34:BC34"/>
    <mergeCell ref="J36:N36"/>
    <mergeCell ref="O36:AD36"/>
    <mergeCell ref="AF36:AV36"/>
    <mergeCell ref="AW36:AX36"/>
    <mergeCell ref="O34:AD34"/>
    <mergeCell ref="AF34:AV34"/>
    <mergeCell ref="AZ35:BA35"/>
    <mergeCell ref="B46:C46"/>
    <mergeCell ref="B47:C47"/>
    <mergeCell ref="B48:C48"/>
    <mergeCell ref="AZ34:BA34"/>
    <mergeCell ref="J34:N34"/>
    <mergeCell ref="D38:F38"/>
    <mergeCell ref="G38:I38"/>
    <mergeCell ref="J38:N38"/>
    <mergeCell ref="D37:F37"/>
    <mergeCell ref="G37:I37"/>
    <mergeCell ref="J31:N31"/>
    <mergeCell ref="O31:AV31"/>
    <mergeCell ref="B38:C38"/>
    <mergeCell ref="B39:C39"/>
    <mergeCell ref="G39:I39"/>
    <mergeCell ref="O38:AD38"/>
    <mergeCell ref="AF38:AV38"/>
    <mergeCell ref="J39:N39"/>
    <mergeCell ref="O39:AD39"/>
    <mergeCell ref="AF39:AV39"/>
    <mergeCell ref="B32:C32"/>
    <mergeCell ref="D32:F32"/>
    <mergeCell ref="G32:I32"/>
    <mergeCell ref="J32:N32"/>
    <mergeCell ref="Y18:Z18"/>
    <mergeCell ref="R25:AL25"/>
    <mergeCell ref="AE19:AF19"/>
    <mergeCell ref="AG19:BA19"/>
    <mergeCell ref="D18:X18"/>
    <mergeCell ref="P25:Q25"/>
    <mergeCell ref="B16:C16"/>
    <mergeCell ref="Y16:Z16"/>
    <mergeCell ref="B17:C17"/>
    <mergeCell ref="D16:X16"/>
    <mergeCell ref="D17:X17"/>
    <mergeCell ref="Y17:Z17"/>
    <mergeCell ref="B18:C18"/>
    <mergeCell ref="B20:C20"/>
    <mergeCell ref="D20:X20"/>
    <mergeCell ref="O32:AD32"/>
    <mergeCell ref="B31:C31"/>
    <mergeCell ref="G31:I31"/>
    <mergeCell ref="D31:F31"/>
    <mergeCell ref="Y20:Z20"/>
    <mergeCell ref="P27:Q27"/>
    <mergeCell ref="R27:AL27"/>
    <mergeCell ref="B34:C34"/>
    <mergeCell ref="D33:F33"/>
    <mergeCell ref="G33:I33"/>
    <mergeCell ref="D34:F34"/>
    <mergeCell ref="G34:I34"/>
    <mergeCell ref="B33:C33"/>
    <mergeCell ref="AF33:AV33"/>
    <mergeCell ref="J33:N33"/>
    <mergeCell ref="BB18:BC18"/>
    <mergeCell ref="AG18:BA18"/>
    <mergeCell ref="BB32:BC32"/>
    <mergeCell ref="BB33:BC33"/>
    <mergeCell ref="BB19:BC19"/>
    <mergeCell ref="AE20:AF20"/>
    <mergeCell ref="AG20:BA20"/>
    <mergeCell ref="AE18:AF18"/>
    <mergeCell ref="BB35:BC35"/>
    <mergeCell ref="AM25:AN25"/>
    <mergeCell ref="AF32:AV32"/>
    <mergeCell ref="BB31:BC31"/>
    <mergeCell ref="AW31:BA31"/>
    <mergeCell ref="AW34:AX34"/>
    <mergeCell ref="AW32:AX32"/>
    <mergeCell ref="AZ32:BA32"/>
    <mergeCell ref="AW33:AX33"/>
    <mergeCell ref="AZ33:BA33"/>
    <mergeCell ref="AZ36:BA36"/>
    <mergeCell ref="BB36:BC36"/>
    <mergeCell ref="AF37:AV37"/>
    <mergeCell ref="AW37:AX37"/>
    <mergeCell ref="AZ37:BA37"/>
    <mergeCell ref="BB37:BC37"/>
    <mergeCell ref="AZ52:BA52"/>
    <mergeCell ref="AY59:AZ59"/>
    <mergeCell ref="BA59:BC59"/>
    <mergeCell ref="AZ53:BA53"/>
    <mergeCell ref="BB53:BC53"/>
    <mergeCell ref="AF79:AV79"/>
    <mergeCell ref="B78:C79"/>
    <mergeCell ref="J78:N79"/>
    <mergeCell ref="BB82:BC83"/>
    <mergeCell ref="O83:AD83"/>
    <mergeCell ref="AF83:AV83"/>
    <mergeCell ref="AW82:AX83"/>
    <mergeCell ref="O81:AV81"/>
    <mergeCell ref="AW81:BA81"/>
    <mergeCell ref="BB81:BC81"/>
    <mergeCell ref="B81:C81"/>
    <mergeCell ref="J81:N81"/>
    <mergeCell ref="AY82:AY83"/>
    <mergeCell ref="AZ82:BA83"/>
    <mergeCell ref="B82:C83"/>
    <mergeCell ref="J82:N83"/>
    <mergeCell ref="D81:I81"/>
    <mergeCell ref="AF82:AV82"/>
    <mergeCell ref="D82:I83"/>
    <mergeCell ref="O82:AD82"/>
    <mergeCell ref="A2:AP3"/>
    <mergeCell ref="U10:V10"/>
    <mergeCell ref="B15:Z15"/>
    <mergeCell ref="M6:T6"/>
    <mergeCell ref="Y6:AF6"/>
    <mergeCell ref="B8:AM8"/>
    <mergeCell ref="B62:C62"/>
    <mergeCell ref="X10:AB10"/>
    <mergeCell ref="H10:L10"/>
    <mergeCell ref="A4:AP4"/>
    <mergeCell ref="AL10:AP10"/>
    <mergeCell ref="B19:C19"/>
    <mergeCell ref="D19:X19"/>
    <mergeCell ref="Y19:Z19"/>
    <mergeCell ref="AE15:BC15"/>
    <mergeCell ref="AE16:AF16"/>
    <mergeCell ref="CA68:CC68"/>
    <mergeCell ref="J85:N85"/>
    <mergeCell ref="AZ86:BA87"/>
    <mergeCell ref="O87:AD87"/>
    <mergeCell ref="AF87:AV87"/>
    <mergeCell ref="BB86:BC87"/>
    <mergeCell ref="AJ69:AK69"/>
    <mergeCell ref="AL69:AN69"/>
    <mergeCell ref="P70:Q70"/>
    <mergeCell ref="R69:AC69"/>
    <mergeCell ref="B90:C91"/>
    <mergeCell ref="O91:AD91"/>
    <mergeCell ref="B89:C89"/>
    <mergeCell ref="AF90:AV90"/>
    <mergeCell ref="AY90:AY91"/>
    <mergeCell ref="AZ90:BA91"/>
    <mergeCell ref="BB90:BC91"/>
    <mergeCell ref="AF91:AV91"/>
    <mergeCell ref="AW89:BA89"/>
    <mergeCell ref="BB100:BC101"/>
    <mergeCell ref="AF101:AV101"/>
    <mergeCell ref="B114:C115"/>
    <mergeCell ref="D114:I115"/>
    <mergeCell ref="J114:N115"/>
    <mergeCell ref="AW114:AX115"/>
    <mergeCell ref="B103:C103"/>
    <mergeCell ref="D103:I103"/>
    <mergeCell ref="J103:N103"/>
    <mergeCell ref="B100:C101"/>
    <mergeCell ref="B77:C77"/>
    <mergeCell ref="Y75:AC75"/>
    <mergeCell ref="V75:W75"/>
    <mergeCell ref="H75:L75"/>
    <mergeCell ref="O77:AV77"/>
    <mergeCell ref="J77:N77"/>
    <mergeCell ref="D77:I77"/>
    <mergeCell ref="AL75:AP75"/>
    <mergeCell ref="O86:AD86"/>
    <mergeCell ref="CA32:CC32"/>
    <mergeCell ref="AS61:AU61"/>
    <mergeCell ref="AV61:AW61"/>
    <mergeCell ref="AV59:AW59"/>
    <mergeCell ref="AY61:AZ61"/>
    <mergeCell ref="BA61:BC61"/>
    <mergeCell ref="BB52:BC52"/>
    <mergeCell ref="AV60:AW60"/>
    <mergeCell ref="AW51:AX51"/>
    <mergeCell ref="AW52:AX52"/>
    <mergeCell ref="AG16:BA16"/>
    <mergeCell ref="BB16:BC16"/>
    <mergeCell ref="AE17:AF17"/>
    <mergeCell ref="AG17:BA17"/>
    <mergeCell ref="BB17:BC17"/>
    <mergeCell ref="BB20:BC20"/>
    <mergeCell ref="P26:Q26"/>
    <mergeCell ref="R26:AL26"/>
    <mergeCell ref="AM26:AN26"/>
    <mergeCell ref="AG63:AR63"/>
    <mergeCell ref="AM27:AN27"/>
    <mergeCell ref="D62:O62"/>
    <mergeCell ref="P62:R62"/>
    <mergeCell ref="S62:T62"/>
    <mergeCell ref="V62:W62"/>
    <mergeCell ref="O52:AD52"/>
    <mergeCell ref="AF52:AV52"/>
    <mergeCell ref="J35:N35"/>
    <mergeCell ref="O33:AD33"/>
    <mergeCell ref="BA63:BC63"/>
    <mergeCell ref="B52:C52"/>
    <mergeCell ref="D52:F52"/>
    <mergeCell ref="G52:I52"/>
    <mergeCell ref="J52:N52"/>
    <mergeCell ref="AE63:AF63"/>
    <mergeCell ref="AG62:AR62"/>
    <mergeCell ref="AS62:AU62"/>
    <mergeCell ref="AV62:AW62"/>
    <mergeCell ref="AE62:AF62"/>
    <mergeCell ref="AD69:AF69"/>
    <mergeCell ref="AG69:AH69"/>
    <mergeCell ref="P69:Q69"/>
    <mergeCell ref="R70:AC70"/>
    <mergeCell ref="AD70:AF70"/>
    <mergeCell ref="AG70:AH70"/>
    <mergeCell ref="AJ70:AK70"/>
    <mergeCell ref="X63:Z63"/>
    <mergeCell ref="AE58:AR58"/>
    <mergeCell ref="AS58:AU58"/>
    <mergeCell ref="AE59:AF59"/>
    <mergeCell ref="AG59:AR59"/>
    <mergeCell ref="AS59:AU59"/>
    <mergeCell ref="AE60:AF60"/>
    <mergeCell ref="AG60:AR60"/>
    <mergeCell ref="AS60:AU60"/>
    <mergeCell ref="AL70:AN70"/>
    <mergeCell ref="AW50:AX50"/>
    <mergeCell ref="AZ50:BA50"/>
    <mergeCell ref="B50:C50"/>
    <mergeCell ref="D50:F50"/>
    <mergeCell ref="G50:I50"/>
    <mergeCell ref="J50:N50"/>
    <mergeCell ref="J51:N51"/>
    <mergeCell ref="O51:AD51"/>
    <mergeCell ref="AF51:AV51"/>
    <mergeCell ref="O35:AD35"/>
    <mergeCell ref="AF35:AV35"/>
    <mergeCell ref="AW35:AX35"/>
    <mergeCell ref="AF50:AV50"/>
    <mergeCell ref="AW40:AX40"/>
    <mergeCell ref="AW41:AX41"/>
    <mergeCell ref="AF40:AV40"/>
    <mergeCell ref="AF44:AV44"/>
    <mergeCell ref="AW44:AX44"/>
    <mergeCell ref="B37:C37"/>
    <mergeCell ref="D36:F36"/>
    <mergeCell ref="G36:I36"/>
    <mergeCell ref="B40:C40"/>
    <mergeCell ref="B41:C41"/>
    <mergeCell ref="B49:C49"/>
    <mergeCell ref="B42:C42"/>
    <mergeCell ref="B35:C35"/>
    <mergeCell ref="D35:F35"/>
    <mergeCell ref="G35:I35"/>
    <mergeCell ref="B36:C36"/>
    <mergeCell ref="BB51:BC51"/>
    <mergeCell ref="O50:AD50"/>
    <mergeCell ref="AZ40:BA40"/>
    <mergeCell ref="B51:C51"/>
    <mergeCell ref="D51:F51"/>
    <mergeCell ref="G51:I51"/>
    <mergeCell ref="AF46:AV46"/>
    <mergeCell ref="B43:C43"/>
    <mergeCell ref="B44:C44"/>
    <mergeCell ref="B45:C45"/>
    <mergeCell ref="O78:AD78"/>
    <mergeCell ref="O90:AD90"/>
    <mergeCell ref="O79:AD79"/>
    <mergeCell ref="CA39:CC39"/>
    <mergeCell ref="CA46:CC46"/>
    <mergeCell ref="BB50:BC50"/>
    <mergeCell ref="AZ51:BA5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rowBreaks count="1" manualBreakCount="1">
    <brk id="92" max="55" man="1"/>
  </rowBreaks>
  <colBreaks count="1" manualBreakCount="1">
    <brk id="5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Marco</cp:lastModifiedBy>
  <cp:lastPrinted>2010-05-09T16:57:58Z</cp:lastPrinted>
  <dcterms:created xsi:type="dcterms:W3CDTF">2002-02-21T07:48:38Z</dcterms:created>
  <dcterms:modified xsi:type="dcterms:W3CDTF">2013-08-08T20:35:37Z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  <property fmtid="{D5CDD505-2E9C-101B-9397-08002B2CF9AE}" pid="6" name="_ReviewingToolsShownOnce">
    <vt:lpwstr/>
  </property>
</Properties>
</file>