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2264" windowHeight="4992" activeTab="0"/>
  </bookViews>
  <sheets>
    <sheet name="Ergebniseingabe" sheetId="1" r:id="rId1"/>
    <sheet name="Druckversion" sheetId="2" r:id="rId2"/>
    <sheet name=" " sheetId="3" state="veryHidden" r:id="rId3"/>
  </sheets>
  <definedNames>
    <definedName name="Ändern">' '!$U$3:$W$6</definedName>
    <definedName name="_xlnm.Print_Area" localSheetId="1">'Druckversion'!$A$1:$BP$109</definedName>
    <definedName name="_xlnm.Print_Area" localSheetId="0">'Ergebniseingabe'!$A$1:$BO$102</definedName>
  </definedNames>
  <calcPr fullCalcOnLoad="1"/>
</workbook>
</file>

<file path=xl/comments1.xml><?xml version="1.0" encoding="utf-8"?>
<comments xmlns="http://schemas.openxmlformats.org/spreadsheetml/2006/main">
  <authors>
    <author>JW</author>
  </authors>
  <commentList>
    <comment ref="B56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  <comment ref="B70" authorId="0">
      <text>
        <r>
          <rPr>
            <sz val="9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<sst xmlns="http://schemas.openxmlformats.org/spreadsheetml/2006/main" count="238" uniqueCount="69">
  <si>
    <t>Vereinslogo</t>
  </si>
  <si>
    <t>Uhr</t>
  </si>
  <si>
    <t>Spielzeit:</t>
  </si>
  <si>
    <t>x</t>
  </si>
  <si>
    <t>Wechselzeit:</t>
  </si>
  <si>
    <t>Teilnehmende Mannschaften</t>
  </si>
  <si>
    <t>Gruppe A</t>
  </si>
  <si>
    <t>Gruppe B</t>
  </si>
  <si>
    <t>Spielplan Vorrunde</t>
  </si>
  <si>
    <t>Nr.</t>
  </si>
  <si>
    <t>Grp.</t>
  </si>
  <si>
    <t>Spielpaarung</t>
  </si>
  <si>
    <t>Ergebnis</t>
  </si>
  <si>
    <t>A</t>
  </si>
  <si>
    <t>-</t>
  </si>
  <si>
    <t>B</t>
  </si>
  <si>
    <t>Korrektur</t>
  </si>
  <si>
    <t>Grund</t>
  </si>
  <si>
    <t>Platz</t>
  </si>
  <si>
    <t>Sp</t>
  </si>
  <si>
    <t>g</t>
  </si>
  <si>
    <t>u</t>
  </si>
  <si>
    <t>v</t>
  </si>
  <si>
    <t>Tore</t>
  </si>
  <si>
    <t>Diff.</t>
  </si>
  <si>
    <t>Pkt.</t>
  </si>
  <si>
    <t>Endrunde</t>
  </si>
  <si>
    <t>1. Halbfinale</t>
  </si>
  <si>
    <t>1. Gruppe A</t>
  </si>
  <si>
    <t>2. Gruppe B</t>
  </si>
  <si>
    <t>2. Halbfinale</t>
  </si>
  <si>
    <t>2. Gruppe A</t>
  </si>
  <si>
    <t>1.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</si>
  <si>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</si>
  <si>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</si>
  <si>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</si>
  <si>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</si>
  <si>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</si>
  <si>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</si>
  <si>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Plazierungen</t>
  </si>
  <si>
    <t>1.</t>
  </si>
  <si>
    <t>2.</t>
  </si>
  <si>
    <t>3.</t>
  </si>
  <si>
    <t>4.</t>
  </si>
  <si>
    <t>+</t>
  </si>
  <si>
    <t>Punkte</t>
  </si>
  <si>
    <t>diff.</t>
  </si>
  <si>
    <t>Spiele</t>
  </si>
  <si>
    <t>n.9m</t>
  </si>
  <si>
    <t>n.11m</t>
  </si>
  <si>
    <t>n.V.</t>
  </si>
  <si>
    <t>Uhrzeit:</t>
  </si>
  <si>
    <t>Uhrzeit</t>
  </si>
  <si>
    <t>Vorrunde</t>
  </si>
  <si>
    <t>Tabellen Vorrunde</t>
  </si>
  <si>
    <t>SSV Ostheim Köln 1931 e.V.</t>
  </si>
  <si>
    <t>2. Advents-Cup 2013</t>
  </si>
  <si>
    <t>in der Dreifachhalle SZ Köln-Ostheim auf der Hardtgenbuscher Kirchweg 100 in 51107 Köln</t>
  </si>
  <si>
    <t xml:space="preserve">SSV Ostheim F3 </t>
  </si>
  <si>
    <t>Rot-Weis Lessenich F2</t>
  </si>
  <si>
    <t>SC Rondorf F2</t>
  </si>
  <si>
    <t>FC Viktoria Köln F2</t>
  </si>
  <si>
    <t>SuS Nippes 12 F2</t>
  </si>
  <si>
    <t>SC Brück 07 F2</t>
  </si>
  <si>
    <t>SV Adler Dellbrück F2</t>
  </si>
  <si>
    <t>FC Pesch F2</t>
  </si>
  <si>
    <t>TFG Nippes 78 F2</t>
  </si>
  <si>
    <t>SV Menden F2</t>
  </si>
  <si>
    <t>Fußballturnier für - 2 x 5- Mannschaften für F-Junioren Jahrgang 2006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</si>
</sst>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\ &quot;:&quot;"/>
    <numFmt numFmtId="171" formatCode=";;;"/>
    <numFmt numFmtId="172" formatCode="0&quot;.&quot;"/>
    <numFmt numFmtId="173" formatCode="0\ &quot;min&quot;"/>
    <numFmt numFmtId="174" formatCode="0;;\ &quot;min&quot;"/>
    <numFmt numFmtId="175" formatCode="[$-F800]dddd\,\ mmmm\ dd\,\ yyyy"/>
    <numFmt numFmtId="176" formatCode="&quot;Am&quot;\ dddd\,\ dd/\ mmmm\ yyyy"/>
    <numFmt numFmtId="177" formatCode="[=0]&quot;&quot;;0\ &quot;min&quot;"/>
  </numFmts>
  <fonts count="76">
    <font>
      <sz val="10"/>
      <name val="Arial"/>
      <family val="0"/>
    </font>
    <font>
      <u val="single"/>
      <sz val="11.2"/>
      <color indexed="36"/>
      <name val="Arial"/>
      <family val="0"/>
    </font>
    <font>
      <u val="single"/>
      <sz val="11.2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sz val="22"/>
      <name val="Comic Sans MS"/>
      <family val="4"/>
    </font>
    <font>
      <sz val="18"/>
      <name val="Comic Sans MS"/>
      <family val="4"/>
    </font>
    <font>
      <sz val="10"/>
      <color indexed="22"/>
      <name val="Comic Sans MS"/>
      <family val="4"/>
    </font>
    <font>
      <sz val="18"/>
      <color indexed="8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0"/>
    </font>
    <font>
      <sz val="12"/>
      <color indexed="8"/>
      <name val="Arial"/>
      <family val="0"/>
    </font>
    <font>
      <sz val="12"/>
      <color indexed="10"/>
      <name val="Arial"/>
      <family val="0"/>
    </font>
    <font>
      <sz val="12"/>
      <color indexed="9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23"/>
      <name val="Arial"/>
      <family val="2"/>
    </font>
    <font>
      <sz val="10"/>
      <color indexed="23"/>
      <name val="Arial"/>
      <family val="0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0"/>
    </font>
    <font>
      <sz val="9"/>
      <name val="Arial"/>
      <family val="2"/>
    </font>
    <font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2" fillId="27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578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74" fontId="19" fillId="0" borderId="0" xfId="0" applyNumberFormat="1" applyFont="1" applyAlignment="1" applyProtection="1">
      <alignment vertical="center"/>
      <protection hidden="1"/>
    </xf>
    <xf numFmtId="174" fontId="20" fillId="0" borderId="0" xfId="0" applyNumberFormat="1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71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7" fillId="0" borderId="11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/>
    </xf>
    <xf numFmtId="172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2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3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33" fillId="0" borderId="0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173" fontId="17" fillId="0" borderId="0" xfId="0" applyNumberFormat="1" applyFont="1" applyBorder="1" applyAlignment="1" applyProtection="1">
      <alignment horizontal="left" vertical="center"/>
      <protection hidden="1"/>
    </xf>
    <xf numFmtId="173" fontId="17" fillId="0" borderId="0" xfId="0" applyNumberFormat="1" applyFont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171" fontId="21" fillId="0" borderId="0" xfId="0" applyNumberFormat="1" applyFont="1" applyAlignment="1" applyProtection="1">
      <alignment vertical="center"/>
      <protection hidden="1"/>
    </xf>
    <xf numFmtId="0" fontId="17" fillId="0" borderId="14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72" fontId="21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 shrinkToFit="1"/>
      <protection hidden="1"/>
    </xf>
    <xf numFmtId="1" fontId="21" fillId="0" borderId="0" xfId="0" applyNumberFormat="1" applyFont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2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17" fillId="0" borderId="11" xfId="0" applyFont="1" applyFill="1" applyBorder="1" applyAlignment="1" applyProtection="1">
      <alignment horizontal="center" vertical="center"/>
      <protection hidden="1"/>
    </xf>
    <xf numFmtId="0" fontId="21" fillId="0" borderId="13" xfId="0" applyFont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NumberFormat="1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0" fontId="22" fillId="0" borderId="15" xfId="0" applyFont="1" applyFill="1" applyBorder="1" applyAlignment="1" applyProtection="1">
      <alignment vertical="center"/>
      <protection hidden="1"/>
    </xf>
    <xf numFmtId="0" fontId="17" fillId="0" borderId="15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2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NumberFormat="1" applyFont="1" applyBorder="1" applyAlignment="1" applyProtection="1">
      <alignment horizontal="center" vertical="center"/>
      <protection hidden="1"/>
    </xf>
    <xf numFmtId="0" fontId="34" fillId="0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NumberFormat="1" applyFont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27" fillId="0" borderId="15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170" fontId="17" fillId="0" borderId="16" xfId="0" applyNumberFormat="1" applyFont="1" applyFill="1" applyBorder="1" applyAlignment="1" applyProtection="1">
      <alignment horizontal="right" vertical="center"/>
      <protection locked="0"/>
    </xf>
    <xf numFmtId="170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right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173" fontId="17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 applyProtection="1">
      <alignment horizontal="right" vertical="center"/>
      <protection hidden="1"/>
    </xf>
    <xf numFmtId="177" fontId="17" fillId="0" borderId="0" xfId="0" applyNumberFormat="1" applyFont="1" applyBorder="1" applyAlignment="1" applyProtection="1">
      <alignment horizontal="left" vertical="center"/>
      <protection locked="0"/>
    </xf>
    <xf numFmtId="173" fontId="17" fillId="0" borderId="0" xfId="0" applyNumberFormat="1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left" vertical="center" shrinkToFit="1"/>
      <protection locked="0"/>
    </xf>
    <xf numFmtId="0" fontId="17" fillId="0" borderId="10" xfId="0" applyFont="1" applyBorder="1" applyAlignment="1" applyProtection="1">
      <alignment horizontal="left" vertical="center" shrinkToFit="1"/>
      <protection locked="0"/>
    </xf>
    <xf numFmtId="0" fontId="17" fillId="0" borderId="18" xfId="0" applyFont="1" applyBorder="1" applyAlignment="1" applyProtection="1">
      <alignment horizontal="left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/>
      <protection hidden="1"/>
    </xf>
    <xf numFmtId="0" fontId="21" fillId="0" borderId="21" xfId="0" applyFont="1" applyBorder="1" applyAlignment="1" applyProtection="1">
      <alignment horizontal="center" vertical="center" shrinkToFit="1"/>
      <protection locked="0"/>
    </xf>
    <xf numFmtId="0" fontId="21" fillId="0" borderId="14" xfId="0" applyFont="1" applyBorder="1" applyAlignment="1" applyProtection="1">
      <alignment horizontal="center" vertical="center" shrinkToFit="1"/>
      <protection locked="0"/>
    </xf>
    <xf numFmtId="0" fontId="21" fillId="0" borderId="22" xfId="0" applyFont="1" applyBorder="1" applyAlignment="1" applyProtection="1">
      <alignment horizontal="center" vertical="center" shrinkToFit="1"/>
      <protection locked="0"/>
    </xf>
    <xf numFmtId="0" fontId="21" fillId="33" borderId="23" xfId="0" applyFont="1" applyFill="1" applyBorder="1" applyAlignment="1" applyProtection="1">
      <alignment horizontal="center" vertical="center"/>
      <protection hidden="1"/>
    </xf>
    <xf numFmtId="0" fontId="21" fillId="33" borderId="24" xfId="0" applyFont="1" applyFill="1" applyBorder="1" applyAlignment="1" applyProtection="1">
      <alignment horizontal="center" vertical="center"/>
      <protection hidden="1"/>
    </xf>
    <xf numFmtId="0" fontId="21" fillId="33" borderId="25" xfId="0" applyFont="1" applyFill="1" applyBorder="1" applyAlignment="1" applyProtection="1">
      <alignment horizontal="center" vertical="center"/>
      <protection hidden="1"/>
    </xf>
    <xf numFmtId="0" fontId="21" fillId="34" borderId="26" xfId="0" applyFont="1" applyFill="1" applyBorder="1" applyAlignment="1" applyProtection="1">
      <alignment horizontal="center" vertical="center" shrinkToFit="1"/>
      <protection locked="0"/>
    </xf>
    <xf numFmtId="0" fontId="21" fillId="35" borderId="23" xfId="0" applyFont="1" applyFill="1" applyBorder="1" applyAlignment="1" applyProtection="1">
      <alignment horizontal="center" vertical="center"/>
      <protection hidden="1"/>
    </xf>
    <xf numFmtId="0" fontId="21" fillId="35" borderId="24" xfId="0" applyFont="1" applyFill="1" applyBorder="1" applyAlignment="1" applyProtection="1">
      <alignment horizontal="center" vertical="center"/>
      <protection hidden="1"/>
    </xf>
    <xf numFmtId="0" fontId="21" fillId="35" borderId="25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76" fontId="17" fillId="0" borderId="0" xfId="0" applyNumberFormat="1" applyFont="1" applyAlignment="1" applyProtection="1">
      <alignment horizontal="center" vertical="center"/>
      <protection locked="0"/>
    </xf>
    <xf numFmtId="0" fontId="17" fillId="36" borderId="29" xfId="0" applyFont="1" applyFill="1" applyBorder="1" applyAlignment="1" applyProtection="1">
      <alignment horizontal="center" textRotation="90"/>
      <protection hidden="1"/>
    </xf>
    <xf numFmtId="0" fontId="17" fillId="36" borderId="30" xfId="0" applyFont="1" applyFill="1" applyBorder="1" applyAlignment="1" applyProtection="1">
      <alignment horizontal="center" textRotation="90"/>
      <protection hidden="1"/>
    </xf>
    <xf numFmtId="0" fontId="17" fillId="36" borderId="31" xfId="0" applyFont="1" applyFill="1" applyBorder="1" applyAlignment="1" applyProtection="1">
      <alignment horizontal="center" textRotation="90"/>
      <protection hidden="1"/>
    </xf>
    <xf numFmtId="0" fontId="17" fillId="36" borderId="32" xfId="0" applyFont="1" applyFill="1" applyBorder="1" applyAlignment="1" applyProtection="1">
      <alignment horizontal="center" textRotation="90"/>
      <protection hidden="1"/>
    </xf>
    <xf numFmtId="0" fontId="17" fillId="36" borderId="33" xfId="0" applyFont="1" applyFill="1" applyBorder="1" applyAlignment="1" applyProtection="1">
      <alignment horizontal="center" textRotation="90"/>
      <protection hidden="1"/>
    </xf>
    <xf numFmtId="0" fontId="17" fillId="36" borderId="34" xfId="0" applyFont="1" applyFill="1" applyBorder="1" applyAlignment="1" applyProtection="1">
      <alignment horizontal="center" textRotation="90"/>
      <protection hidden="1"/>
    </xf>
    <xf numFmtId="0" fontId="17" fillId="0" borderId="35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left" vertical="center" shrinkToFit="1"/>
      <protection hidden="1"/>
    </xf>
    <xf numFmtId="0" fontId="17" fillId="0" borderId="36" xfId="0" applyFont="1" applyFill="1" applyBorder="1" applyAlignment="1" applyProtection="1">
      <alignment horizontal="left" vertical="center" shrinkToFit="1"/>
      <protection hidden="1"/>
    </xf>
    <xf numFmtId="0" fontId="17" fillId="0" borderId="11" xfId="0" applyFont="1" applyFill="1" applyBorder="1" applyAlignment="1" applyProtection="1">
      <alignment horizontal="center" vertical="center"/>
      <protection locked="0"/>
    </xf>
    <xf numFmtId="170" fontId="17" fillId="0" borderId="35" xfId="0" applyNumberFormat="1" applyFont="1" applyFill="1" applyBorder="1" applyAlignment="1" applyProtection="1">
      <alignment horizontal="right" vertical="center"/>
      <protection locked="0"/>
    </xf>
    <xf numFmtId="170" fontId="17" fillId="0" borderId="11" xfId="0" applyNumberFormat="1" applyFont="1" applyFill="1" applyBorder="1" applyAlignment="1" applyProtection="1">
      <alignment horizontal="right" vertical="center"/>
      <protection locked="0"/>
    </xf>
    <xf numFmtId="0" fontId="17" fillId="0" borderId="11" xfId="0" applyFont="1" applyFill="1" applyBorder="1" applyAlignment="1" applyProtection="1">
      <alignment horizontal="left" vertical="center"/>
      <protection hidden="1"/>
    </xf>
    <xf numFmtId="0" fontId="17" fillId="0" borderId="37" xfId="0" applyFont="1" applyFill="1" applyBorder="1" applyAlignment="1" applyProtection="1">
      <alignment horizontal="left" vertical="center"/>
      <protection hidden="1"/>
    </xf>
    <xf numFmtId="0" fontId="17" fillId="0" borderId="35" xfId="0" applyFont="1" applyFill="1" applyBorder="1" applyAlignment="1" applyProtection="1">
      <alignment horizontal="left" vertical="center"/>
      <protection hidden="1"/>
    </xf>
    <xf numFmtId="0" fontId="17" fillId="0" borderId="38" xfId="0" applyFont="1" applyFill="1" applyBorder="1" applyAlignment="1" applyProtection="1">
      <alignment horizontal="center" vertical="center"/>
      <protection hidden="1"/>
    </xf>
    <xf numFmtId="0" fontId="17" fillId="0" borderId="26" xfId="0" applyFont="1" applyFill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left" vertical="center" shrinkToFit="1"/>
      <protection locked="0"/>
    </xf>
    <xf numFmtId="0" fontId="17" fillId="0" borderId="11" xfId="0" applyFont="1" applyBorder="1" applyAlignment="1" applyProtection="1">
      <alignment horizontal="left" vertical="center" shrinkToFit="1"/>
      <protection locked="0"/>
    </xf>
    <xf numFmtId="0" fontId="17" fillId="0" borderId="41" xfId="0" applyFont="1" applyBorder="1" applyAlignment="1" applyProtection="1">
      <alignment horizontal="left" vertical="center" shrinkToFit="1"/>
      <protection locked="0"/>
    </xf>
    <xf numFmtId="0" fontId="17" fillId="0" borderId="37" xfId="0" applyFont="1" applyFill="1" applyBorder="1" applyAlignment="1" applyProtection="1">
      <alignment horizontal="left" vertical="center" shrinkToFit="1"/>
      <protection hidden="1"/>
    </xf>
    <xf numFmtId="0" fontId="17" fillId="0" borderId="36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37" borderId="42" xfId="0" applyFont="1" applyFill="1" applyBorder="1" applyAlignment="1" applyProtection="1">
      <alignment horizontal="center" vertical="center"/>
      <protection hidden="1"/>
    </xf>
    <xf numFmtId="0" fontId="17" fillId="37" borderId="24" xfId="0" applyFont="1" applyFill="1" applyBorder="1" applyAlignment="1" applyProtection="1">
      <alignment horizontal="center" vertical="center"/>
      <protection hidden="1"/>
    </xf>
    <xf numFmtId="0" fontId="17" fillId="37" borderId="25" xfId="0" applyFont="1" applyFill="1" applyBorder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35" xfId="0" applyFont="1" applyBorder="1" applyAlignment="1" applyProtection="1">
      <alignment horizontal="center" vertical="center"/>
      <protection hidden="1"/>
    </xf>
    <xf numFmtId="0" fontId="17" fillId="34" borderId="44" xfId="0" applyFont="1" applyFill="1" applyBorder="1" applyAlignment="1" applyProtection="1">
      <alignment horizontal="center" vertical="center" shrinkToFit="1"/>
      <protection hidden="1"/>
    </xf>
    <xf numFmtId="0" fontId="17" fillId="34" borderId="45" xfId="0" applyFont="1" applyFill="1" applyBorder="1" applyAlignment="1" applyProtection="1">
      <alignment horizontal="center" vertical="center" shrinkToFit="1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17" fillId="0" borderId="46" xfId="0" applyFont="1" applyBorder="1" applyAlignment="1" applyProtection="1">
      <alignment horizontal="left" vertical="center" shrinkToFit="1"/>
      <protection hidden="1"/>
    </xf>
    <xf numFmtId="0" fontId="17" fillId="0" borderId="44" xfId="0" applyFont="1" applyBorder="1" applyAlignment="1" applyProtection="1">
      <alignment horizontal="left" vertical="center" shrinkToFit="1"/>
      <protection hidden="1"/>
    </xf>
    <xf numFmtId="0" fontId="17" fillId="0" borderId="16" xfId="0" applyFont="1" applyBorder="1" applyAlignment="1" applyProtection="1">
      <alignment horizontal="center" vertical="center" shrinkToFit="1"/>
      <protection hidden="1"/>
    </xf>
    <xf numFmtId="0" fontId="17" fillId="0" borderId="10" xfId="0" applyFont="1" applyBorder="1" applyAlignment="1" applyProtection="1">
      <alignment horizontal="center" vertical="center" shrinkToFit="1"/>
      <protection hidden="1"/>
    </xf>
    <xf numFmtId="0" fontId="17" fillId="0" borderId="36" xfId="0" applyFont="1" applyBorder="1" applyAlignment="1" applyProtection="1">
      <alignment horizontal="center" vertical="center" shrinkToFit="1"/>
      <protection hidden="1"/>
    </xf>
    <xf numFmtId="0" fontId="17" fillId="0" borderId="47" xfId="0" applyFont="1" applyBorder="1" applyAlignment="1" applyProtection="1">
      <alignment horizontal="center" vertical="center" shrinkToFit="1"/>
      <protection hidden="1"/>
    </xf>
    <xf numFmtId="0" fontId="17" fillId="0" borderId="38" xfId="0" applyFont="1" applyBorder="1" applyAlignment="1" applyProtection="1">
      <alignment horizontal="center" vertical="center" shrinkToFit="1"/>
      <protection hidden="1"/>
    </xf>
    <xf numFmtId="0" fontId="17" fillId="37" borderId="29" xfId="0" applyFont="1" applyFill="1" applyBorder="1" applyAlignment="1" applyProtection="1">
      <alignment horizontal="center" textRotation="90" shrinkToFit="1"/>
      <protection hidden="1"/>
    </xf>
    <xf numFmtId="0" fontId="17" fillId="37" borderId="30" xfId="0" applyFont="1" applyFill="1" applyBorder="1" applyAlignment="1" applyProtection="1">
      <alignment horizontal="center" textRotation="90" shrinkToFit="1"/>
      <protection hidden="1"/>
    </xf>
    <xf numFmtId="0" fontId="17" fillId="37" borderId="31" xfId="0" applyFont="1" applyFill="1" applyBorder="1" applyAlignment="1" applyProtection="1">
      <alignment horizontal="center" textRotation="90" shrinkToFit="1"/>
      <protection hidden="1"/>
    </xf>
    <xf numFmtId="0" fontId="17" fillId="37" borderId="32" xfId="0" applyFont="1" applyFill="1" applyBorder="1" applyAlignment="1" applyProtection="1">
      <alignment horizontal="center" textRotation="90" shrinkToFit="1"/>
      <protection hidden="1"/>
    </xf>
    <xf numFmtId="0" fontId="17" fillId="37" borderId="33" xfId="0" applyFont="1" applyFill="1" applyBorder="1" applyAlignment="1" applyProtection="1">
      <alignment horizontal="center" textRotation="90" shrinkToFit="1"/>
      <protection hidden="1"/>
    </xf>
    <xf numFmtId="0" fontId="17" fillId="37" borderId="34" xfId="0" applyFont="1" applyFill="1" applyBorder="1" applyAlignment="1" applyProtection="1">
      <alignment horizontal="center" textRotation="90" shrinkToFit="1"/>
      <protection hidden="1"/>
    </xf>
    <xf numFmtId="0" fontId="17" fillId="34" borderId="16" xfId="0" applyFont="1" applyFill="1" applyBorder="1" applyAlignment="1" applyProtection="1">
      <alignment horizontal="center" vertical="center" shrinkToFit="1"/>
      <protection hidden="1"/>
    </xf>
    <xf numFmtId="0" fontId="17" fillId="34" borderId="10" xfId="0" applyFont="1" applyFill="1" applyBorder="1" applyAlignment="1" applyProtection="1">
      <alignment horizontal="center" vertical="center" shrinkToFit="1"/>
      <protection hidden="1"/>
    </xf>
    <xf numFmtId="0" fontId="17" fillId="34" borderId="36" xfId="0" applyFont="1" applyFill="1" applyBorder="1" applyAlignment="1" applyProtection="1">
      <alignment horizontal="center" vertical="center" shrinkToFit="1"/>
      <protection hidden="1"/>
    </xf>
    <xf numFmtId="0" fontId="17" fillId="0" borderId="35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 shrinkToFit="1"/>
      <protection hidden="1"/>
    </xf>
    <xf numFmtId="0" fontId="17" fillId="0" borderId="37" xfId="0" applyFont="1" applyBorder="1" applyAlignment="1" applyProtection="1">
      <alignment horizontal="center" vertical="center" shrinkToFit="1"/>
      <protection hidden="1"/>
    </xf>
    <xf numFmtId="172" fontId="17" fillId="0" borderId="40" xfId="0" applyNumberFormat="1" applyFont="1" applyBorder="1" applyAlignment="1" applyProtection="1">
      <alignment horizontal="center" vertical="center"/>
      <protection hidden="1"/>
    </xf>
    <xf numFmtId="172" fontId="17" fillId="0" borderId="37" xfId="0" applyNumberFormat="1" applyFont="1" applyBorder="1" applyAlignment="1" applyProtection="1">
      <alignment horizontal="center" vertical="center"/>
      <protection hidden="1"/>
    </xf>
    <xf numFmtId="172" fontId="17" fillId="0" borderId="17" xfId="0" applyNumberFormat="1" applyFont="1" applyBorder="1" applyAlignment="1" applyProtection="1">
      <alignment horizontal="center" vertical="center"/>
      <protection hidden="1"/>
    </xf>
    <xf numFmtId="172" fontId="17" fillId="0" borderId="36" xfId="0" applyNumberFormat="1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20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21" fillId="34" borderId="48" xfId="0" applyFont="1" applyFill="1" applyBorder="1" applyAlignment="1" applyProtection="1">
      <alignment horizontal="center" vertical="center"/>
      <protection hidden="1"/>
    </xf>
    <xf numFmtId="0" fontId="21" fillId="34" borderId="49" xfId="0" applyFont="1" applyFill="1" applyBorder="1" applyAlignment="1" applyProtection="1">
      <alignment horizontal="center" vertical="center"/>
      <protection hidden="1"/>
    </xf>
    <xf numFmtId="0" fontId="21" fillId="34" borderId="23" xfId="0" applyFont="1" applyFill="1" applyBorder="1" applyAlignment="1" applyProtection="1">
      <alignment horizontal="center" vertical="center"/>
      <protection hidden="1"/>
    </xf>
    <xf numFmtId="0" fontId="21" fillId="34" borderId="24" xfId="0" applyFont="1" applyFill="1" applyBorder="1" applyAlignment="1" applyProtection="1">
      <alignment horizontal="center" vertical="center"/>
      <protection hidden="1"/>
    </xf>
    <xf numFmtId="0" fontId="21" fillId="34" borderId="50" xfId="0" applyFont="1" applyFill="1" applyBorder="1" applyAlignment="1" applyProtection="1">
      <alignment horizontal="center" vertical="center"/>
      <protection hidden="1"/>
    </xf>
    <xf numFmtId="0" fontId="17" fillId="0" borderId="16" xfId="0" applyFont="1" applyFill="1" applyBorder="1" applyAlignment="1" applyProtection="1">
      <alignment horizontal="left" vertical="center" shrinkToFit="1"/>
      <protection hidden="1"/>
    </xf>
    <xf numFmtId="0" fontId="17" fillId="0" borderId="44" xfId="0" applyFont="1" applyBorder="1" applyAlignment="1" applyProtection="1">
      <alignment horizontal="center" vertical="center"/>
      <protection hidden="1"/>
    </xf>
    <xf numFmtId="0" fontId="17" fillId="0" borderId="45" xfId="0" applyFont="1" applyBorder="1" applyAlignment="1" applyProtection="1">
      <alignment horizontal="center" vertical="center"/>
      <protection hidden="1"/>
    </xf>
    <xf numFmtId="0" fontId="21" fillId="34" borderId="51" xfId="0" applyFont="1" applyFill="1" applyBorder="1" applyAlignment="1" applyProtection="1">
      <alignment horizontal="center" vertical="center"/>
      <protection hidden="1"/>
    </xf>
    <xf numFmtId="0" fontId="21" fillId="34" borderId="52" xfId="0" applyFont="1" applyFill="1" applyBorder="1" applyAlignment="1" applyProtection="1">
      <alignment horizontal="center" vertical="center"/>
      <protection hidden="1"/>
    </xf>
    <xf numFmtId="0" fontId="17" fillId="34" borderId="53" xfId="0" applyFont="1" applyFill="1" applyBorder="1" applyAlignment="1" applyProtection="1">
      <alignment horizontal="center" vertical="center" shrinkToFit="1"/>
      <protection hidden="1"/>
    </xf>
    <xf numFmtId="0" fontId="17" fillId="34" borderId="54" xfId="0" applyFont="1" applyFill="1" applyBorder="1" applyAlignment="1" applyProtection="1">
      <alignment horizontal="center" vertical="center" shrinkToFit="1"/>
      <protection hidden="1"/>
    </xf>
    <xf numFmtId="0" fontId="17" fillId="0" borderId="55" xfId="0" applyFont="1" applyBorder="1" applyAlignment="1" applyProtection="1">
      <alignment horizontal="center" vertical="center" shrinkToFit="1"/>
      <protection hidden="1"/>
    </xf>
    <xf numFmtId="0" fontId="17" fillId="0" borderId="19" xfId="0" applyFont="1" applyBorder="1" applyAlignment="1" applyProtection="1">
      <alignment horizontal="center" vertical="center" shrinkToFit="1"/>
      <protection hidden="1"/>
    </xf>
    <xf numFmtId="0" fontId="17" fillId="0" borderId="12" xfId="0" applyFont="1" applyBorder="1" applyAlignment="1" applyProtection="1">
      <alignment horizontal="center" vertical="center" shrinkToFit="1"/>
      <protection hidden="1"/>
    </xf>
    <xf numFmtId="0" fontId="17" fillId="0" borderId="56" xfId="0" applyFont="1" applyBorder="1" applyAlignment="1" applyProtection="1">
      <alignment horizontal="center" vertical="center" shrinkToFit="1"/>
      <protection hidden="1"/>
    </xf>
    <xf numFmtId="0" fontId="17" fillId="36" borderId="42" xfId="0" applyFont="1" applyFill="1" applyBorder="1" applyAlignment="1" applyProtection="1">
      <alignment horizontal="center" vertical="center" shrinkToFit="1"/>
      <protection hidden="1"/>
    </xf>
    <xf numFmtId="0" fontId="17" fillId="36" borderId="24" xfId="0" applyFont="1" applyFill="1" applyBorder="1" applyAlignment="1" applyProtection="1">
      <alignment horizontal="center" vertical="center" shrinkToFit="1"/>
      <protection hidden="1"/>
    </xf>
    <xf numFmtId="172" fontId="17" fillId="0" borderId="38" xfId="0" applyNumberFormat="1" applyFont="1" applyBorder="1" applyAlignment="1" applyProtection="1">
      <alignment horizontal="center" vertical="center"/>
      <protection hidden="1"/>
    </xf>
    <xf numFmtId="172" fontId="17" fillId="0" borderId="26" xfId="0" applyNumberFormat="1" applyFont="1" applyBorder="1" applyAlignment="1" applyProtection="1">
      <alignment horizontal="center" vertical="center"/>
      <protection hidden="1"/>
    </xf>
    <xf numFmtId="172" fontId="17" fillId="0" borderId="57" xfId="0" applyNumberFormat="1" applyFont="1" applyBorder="1" applyAlignment="1" applyProtection="1">
      <alignment horizontal="center" vertical="center"/>
      <protection hidden="1"/>
    </xf>
    <xf numFmtId="172" fontId="17" fillId="0" borderId="58" xfId="0" applyNumberFormat="1" applyFont="1" applyBorder="1" applyAlignment="1" applyProtection="1">
      <alignment horizontal="center" vertical="center"/>
      <protection hidden="1"/>
    </xf>
    <xf numFmtId="0" fontId="17" fillId="37" borderId="23" xfId="0" applyFont="1" applyFill="1" applyBorder="1" applyAlignment="1" applyProtection="1">
      <alignment horizontal="center" vertical="center"/>
      <protection hidden="1"/>
    </xf>
    <xf numFmtId="0" fontId="17" fillId="36" borderId="23" xfId="0" applyFont="1" applyFill="1" applyBorder="1" applyAlignment="1" applyProtection="1">
      <alignment horizontal="center" vertical="center"/>
      <protection hidden="1"/>
    </xf>
    <xf numFmtId="0" fontId="17" fillId="36" borderId="24" xfId="0" applyFont="1" applyFill="1" applyBorder="1" applyAlignment="1" applyProtection="1">
      <alignment horizontal="center" vertical="center"/>
      <protection hidden="1"/>
    </xf>
    <xf numFmtId="0" fontId="17" fillId="36" borderId="25" xfId="0" applyFont="1" applyFill="1" applyBorder="1" applyAlignment="1" applyProtection="1">
      <alignment horizontal="center" vertical="center"/>
      <protection hidden="1"/>
    </xf>
    <xf numFmtId="1" fontId="17" fillId="0" borderId="39" xfId="0" applyNumberFormat="1" applyFont="1" applyBorder="1" applyAlignment="1" applyProtection="1">
      <alignment horizontal="center" vertical="center"/>
      <protection hidden="1"/>
    </xf>
    <xf numFmtId="1" fontId="17" fillId="0" borderId="21" xfId="0" applyNumberFormat="1" applyFont="1" applyBorder="1" applyAlignment="1" applyProtection="1">
      <alignment horizontal="center" vertical="center"/>
      <protection hidden="1"/>
    </xf>
    <xf numFmtId="1" fontId="17" fillId="0" borderId="58" xfId="0" applyNumberFormat="1" applyFont="1" applyBorder="1" applyAlignment="1" applyProtection="1">
      <alignment horizontal="center" vertical="center"/>
      <protection hidden="1"/>
    </xf>
    <xf numFmtId="1" fontId="17" fillId="0" borderId="19" xfId="0" applyNumberFormat="1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59" xfId="0" applyFont="1" applyBorder="1" applyAlignment="1" applyProtection="1">
      <alignment horizontal="center" vertical="center"/>
      <protection hidden="1"/>
    </xf>
    <xf numFmtId="172" fontId="17" fillId="0" borderId="59" xfId="0" applyNumberFormat="1" applyFont="1" applyBorder="1" applyAlignment="1" applyProtection="1">
      <alignment horizontal="center" vertical="center"/>
      <protection hidden="1"/>
    </xf>
    <xf numFmtId="172" fontId="17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left" vertical="center"/>
      <protection hidden="1"/>
    </xf>
    <xf numFmtId="0" fontId="17" fillId="0" borderId="20" xfId="0" applyFont="1" applyBorder="1" applyAlignment="1" applyProtection="1">
      <alignment horizontal="left" vertical="center"/>
      <protection hidden="1"/>
    </xf>
    <xf numFmtId="0" fontId="17" fillId="33" borderId="23" xfId="0" applyFont="1" applyFill="1" applyBorder="1" applyAlignment="1" applyProtection="1">
      <alignment horizontal="center" vertical="center"/>
      <protection hidden="1"/>
    </xf>
    <xf numFmtId="0" fontId="17" fillId="33" borderId="24" xfId="0" applyFont="1" applyFill="1" applyBorder="1" applyAlignment="1" applyProtection="1">
      <alignment horizontal="center" vertical="center"/>
      <protection hidden="1"/>
    </xf>
    <xf numFmtId="0" fontId="17" fillId="33" borderId="50" xfId="0" applyFont="1" applyFill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left" vertical="center"/>
      <protection hidden="1"/>
    </xf>
    <xf numFmtId="0" fontId="17" fillId="0" borderId="18" xfId="0" applyFont="1" applyBorder="1" applyAlignment="1" applyProtection="1">
      <alignment horizontal="left" vertical="center"/>
      <protection hidden="1"/>
    </xf>
    <xf numFmtId="0" fontId="17" fillId="0" borderId="53" xfId="0" applyFont="1" applyBorder="1" applyAlignment="1" applyProtection="1">
      <alignment horizontal="left" vertical="center" shrinkToFit="1"/>
      <protection hidden="1"/>
    </xf>
    <xf numFmtId="0" fontId="17" fillId="0" borderId="54" xfId="0" applyFont="1" applyBorder="1" applyAlignment="1" applyProtection="1">
      <alignment horizontal="left" vertical="center" shrinkToFit="1"/>
      <protection hidden="1"/>
    </xf>
    <xf numFmtId="0" fontId="17" fillId="0" borderId="19" xfId="0" applyFont="1" applyFill="1" applyBorder="1" applyAlignment="1" applyProtection="1">
      <alignment horizontal="center" vertical="center"/>
      <protection hidden="1"/>
    </xf>
    <xf numFmtId="0" fontId="17" fillId="0" borderId="12" xfId="0" applyFont="1" applyFill="1" applyBorder="1" applyAlignment="1" applyProtection="1">
      <alignment horizontal="center" vertical="center"/>
      <protection hidden="1"/>
    </xf>
    <xf numFmtId="0" fontId="17" fillId="0" borderId="17" xfId="0" applyFont="1" applyBorder="1" applyAlignment="1" applyProtection="1">
      <alignment horizontal="center" vertical="center"/>
      <protection hidden="1"/>
    </xf>
    <xf numFmtId="0" fontId="17" fillId="0" borderId="60" xfId="0" applyFont="1" applyBorder="1" applyAlignment="1" applyProtection="1">
      <alignment horizontal="center" vertical="center"/>
      <protection hidden="1"/>
    </xf>
    <xf numFmtId="0" fontId="17" fillId="0" borderId="52" xfId="0" applyFont="1" applyBorder="1" applyAlignment="1" applyProtection="1">
      <alignment horizontal="center" vertical="center"/>
      <protection hidden="1"/>
    </xf>
    <xf numFmtId="0" fontId="21" fillId="0" borderId="56" xfId="0" applyFont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39" xfId="0" applyFont="1" applyFill="1" applyBorder="1" applyAlignment="1" applyProtection="1">
      <alignment horizontal="center" vertical="center"/>
      <protection hidden="1"/>
    </xf>
    <xf numFmtId="20" fontId="17" fillId="0" borderId="16" xfId="0" applyNumberFormat="1" applyFont="1" applyFill="1" applyBorder="1" applyAlignment="1" applyProtection="1">
      <alignment horizontal="center" vertical="center"/>
      <protection hidden="1"/>
    </xf>
    <xf numFmtId="20" fontId="17" fillId="0" borderId="10" xfId="0" applyNumberFormat="1" applyFont="1" applyFill="1" applyBorder="1" applyAlignment="1" applyProtection="1">
      <alignment horizontal="center" vertical="center"/>
      <protection hidden="1"/>
    </xf>
    <xf numFmtId="20" fontId="17" fillId="0" borderId="36" xfId="0" applyNumberFormat="1" applyFont="1" applyFill="1" applyBorder="1" applyAlignment="1" applyProtection="1">
      <alignment horizontal="center" vertical="center"/>
      <protection hidden="1"/>
    </xf>
    <xf numFmtId="0" fontId="17" fillId="36" borderId="42" xfId="0" applyFont="1" applyFill="1" applyBorder="1" applyAlignment="1" applyProtection="1">
      <alignment horizontal="center" vertical="center"/>
      <protection hidden="1"/>
    </xf>
    <xf numFmtId="0" fontId="17" fillId="0" borderId="59" xfId="0" applyFont="1" applyBorder="1" applyAlignment="1" applyProtection="1">
      <alignment horizontal="left" vertical="center" shrinkToFit="1"/>
      <protection locked="0"/>
    </xf>
    <xf numFmtId="0" fontId="17" fillId="0" borderId="12" xfId="0" applyFont="1" applyBorder="1" applyAlignment="1" applyProtection="1">
      <alignment horizontal="left" vertical="center" shrinkToFit="1"/>
      <protection locked="0"/>
    </xf>
    <xf numFmtId="0" fontId="17" fillId="0" borderId="20" xfId="0" applyFont="1" applyBorder="1" applyAlignment="1" applyProtection="1">
      <alignment horizontal="left" vertical="center" shrinkToFit="1"/>
      <protection locked="0"/>
    </xf>
    <xf numFmtId="166" fontId="17" fillId="0" borderId="21" xfId="0" applyNumberFormat="1" applyFont="1" applyFill="1" applyBorder="1" applyAlignment="1" applyProtection="1">
      <alignment horizontal="center" vertical="center"/>
      <protection hidden="1"/>
    </xf>
    <xf numFmtId="166" fontId="17" fillId="0" borderId="14" xfId="0" applyNumberFormat="1" applyFont="1" applyFill="1" applyBorder="1" applyAlignment="1" applyProtection="1">
      <alignment horizontal="center" vertical="center"/>
      <protection hidden="1"/>
    </xf>
    <xf numFmtId="166" fontId="17" fillId="0" borderId="61" xfId="0" applyNumberFormat="1" applyFont="1" applyFill="1" applyBorder="1" applyAlignment="1" applyProtection="1">
      <alignment horizontal="center" vertical="center"/>
      <protection hidden="1"/>
    </xf>
    <xf numFmtId="0" fontId="21" fillId="0" borderId="60" xfId="0" applyFont="1" applyFill="1" applyBorder="1" applyAlignment="1" applyProtection="1">
      <alignment horizontal="center" vertical="center"/>
      <protection hidden="1"/>
    </xf>
    <xf numFmtId="0" fontId="21" fillId="0" borderId="62" xfId="0" applyFont="1" applyFill="1" applyBorder="1" applyAlignment="1" applyProtection="1">
      <alignment horizontal="center" vertical="center"/>
      <protection hidden="1"/>
    </xf>
    <xf numFmtId="0" fontId="21" fillId="0" borderId="63" xfId="0" applyFont="1" applyFill="1" applyBorder="1" applyAlignment="1" applyProtection="1">
      <alignment horizontal="center" vertical="center"/>
      <protection hidden="1"/>
    </xf>
    <xf numFmtId="0" fontId="21" fillId="0" borderId="64" xfId="0" applyFont="1" applyFill="1" applyBorder="1" applyAlignment="1" applyProtection="1">
      <alignment horizontal="center" vertical="center"/>
      <protection hidden="1"/>
    </xf>
    <xf numFmtId="0" fontId="17" fillId="0" borderId="57" xfId="0" applyFont="1" applyFill="1" applyBorder="1" applyAlignment="1" applyProtection="1">
      <alignment horizontal="center" vertical="center"/>
      <protection hidden="1"/>
    </xf>
    <xf numFmtId="0" fontId="17" fillId="0" borderId="58" xfId="0" applyFont="1" applyFill="1" applyBorder="1" applyAlignment="1" applyProtection="1">
      <alignment horizontal="center" vertical="center"/>
      <protection hidden="1"/>
    </xf>
    <xf numFmtId="0" fontId="17" fillId="35" borderId="65" xfId="0" applyFont="1" applyFill="1" applyBorder="1" applyAlignment="1" applyProtection="1">
      <alignment horizontal="center" vertical="center"/>
      <protection hidden="1"/>
    </xf>
    <xf numFmtId="0" fontId="17" fillId="35" borderId="48" xfId="0" applyFont="1" applyFill="1" applyBorder="1" applyAlignment="1" applyProtection="1">
      <alignment horizontal="center" vertical="center"/>
      <protection hidden="1"/>
    </xf>
    <xf numFmtId="166" fontId="21" fillId="0" borderId="51" xfId="0" applyNumberFormat="1" applyFont="1" applyFill="1" applyBorder="1" applyAlignment="1" applyProtection="1">
      <alignment horizontal="center" vertical="center"/>
      <protection hidden="1"/>
    </xf>
    <xf numFmtId="166" fontId="21" fillId="0" borderId="52" xfId="0" applyNumberFormat="1" applyFont="1" applyFill="1" applyBorder="1" applyAlignment="1" applyProtection="1">
      <alignment horizontal="center" vertical="center"/>
      <protection hidden="1"/>
    </xf>
    <xf numFmtId="166" fontId="21" fillId="0" borderId="62" xfId="0" applyNumberFormat="1" applyFont="1" applyFill="1" applyBorder="1" applyAlignment="1" applyProtection="1">
      <alignment horizontal="center" vertical="center"/>
      <protection hidden="1"/>
    </xf>
    <xf numFmtId="166" fontId="21" fillId="0" borderId="66" xfId="0" applyNumberFormat="1" applyFont="1" applyFill="1" applyBorder="1" applyAlignment="1" applyProtection="1">
      <alignment horizontal="center" vertical="center"/>
      <protection hidden="1"/>
    </xf>
    <xf numFmtId="166" fontId="21" fillId="0" borderId="13" xfId="0" applyNumberFormat="1" applyFont="1" applyFill="1" applyBorder="1" applyAlignment="1" applyProtection="1">
      <alignment horizontal="center" vertical="center"/>
      <protection hidden="1"/>
    </xf>
    <xf numFmtId="166" fontId="21" fillId="0" borderId="64" xfId="0" applyNumberFormat="1" applyFont="1" applyFill="1" applyBorder="1" applyAlignment="1" applyProtection="1">
      <alignment horizontal="center" vertical="center"/>
      <protection hidden="1"/>
    </xf>
    <xf numFmtId="0" fontId="17" fillId="33" borderId="42" xfId="0" applyFont="1" applyFill="1" applyBorder="1" applyAlignment="1" applyProtection="1">
      <alignment horizontal="center" vertical="center"/>
      <protection hidden="1"/>
    </xf>
    <xf numFmtId="0" fontId="17" fillId="35" borderId="23" xfId="0" applyFont="1" applyFill="1" applyBorder="1" applyAlignment="1" applyProtection="1">
      <alignment horizontal="center" vertical="center"/>
      <protection hidden="1"/>
    </xf>
    <xf numFmtId="0" fontId="17" fillId="35" borderId="24" xfId="0" applyFont="1" applyFill="1" applyBorder="1" applyAlignment="1" applyProtection="1">
      <alignment horizontal="center" vertical="center"/>
      <protection hidden="1"/>
    </xf>
    <xf numFmtId="0" fontId="17" fillId="35" borderId="50" xfId="0" applyFont="1" applyFill="1" applyBorder="1" applyAlignment="1" applyProtection="1">
      <alignment horizontal="center" vertical="center"/>
      <protection hidden="1"/>
    </xf>
    <xf numFmtId="173" fontId="17" fillId="0" borderId="0" xfId="0" applyNumberFormat="1" applyFont="1" applyBorder="1" applyAlignment="1" applyProtection="1">
      <alignment horizontal="center" vertical="center"/>
      <protection hidden="1"/>
    </xf>
    <xf numFmtId="0" fontId="17" fillId="35" borderId="49" xfId="0" applyFont="1" applyFill="1" applyBorder="1" applyAlignment="1" applyProtection="1">
      <alignment horizontal="center" vertical="center"/>
      <protection hidden="1"/>
    </xf>
    <xf numFmtId="173" fontId="17" fillId="0" borderId="0" xfId="0" applyNumberFormat="1" applyFont="1" applyBorder="1" applyAlignment="1" applyProtection="1">
      <alignment horizontal="left" vertical="center"/>
      <protection hidden="1"/>
    </xf>
    <xf numFmtId="0" fontId="17" fillId="0" borderId="12" xfId="0" applyFont="1" applyFill="1" applyBorder="1" applyAlignment="1" applyProtection="1">
      <alignment horizontal="left" vertical="center" shrinkToFit="1"/>
      <protection hidden="1"/>
    </xf>
    <xf numFmtId="0" fontId="17" fillId="0" borderId="56" xfId="0" applyFont="1" applyFill="1" applyBorder="1" applyAlignment="1" applyProtection="1">
      <alignment horizontal="left" vertical="center" shrinkToFit="1"/>
      <protection hidden="1"/>
    </xf>
    <xf numFmtId="20" fontId="17" fillId="0" borderId="19" xfId="0" applyNumberFormat="1" applyFont="1" applyFill="1" applyBorder="1" applyAlignment="1" applyProtection="1">
      <alignment horizontal="center" vertical="center"/>
      <protection hidden="1"/>
    </xf>
    <xf numFmtId="20" fontId="17" fillId="0" borderId="12" xfId="0" applyNumberFormat="1" applyFont="1" applyFill="1" applyBorder="1" applyAlignment="1" applyProtection="1">
      <alignment horizontal="center" vertical="center"/>
      <protection hidden="1"/>
    </xf>
    <xf numFmtId="20" fontId="17" fillId="0" borderId="56" xfId="0" applyNumberFormat="1" applyFont="1" applyFill="1" applyBorder="1" applyAlignment="1" applyProtection="1">
      <alignment horizontal="center" vertical="center"/>
      <protection hidden="1"/>
    </xf>
    <xf numFmtId="0" fontId="17" fillId="0" borderId="54" xfId="0" applyFont="1" applyBorder="1" applyAlignment="1" applyProtection="1">
      <alignment horizontal="center" vertical="center"/>
      <protection hidden="1"/>
    </xf>
    <xf numFmtId="0" fontId="17" fillId="0" borderId="57" xfId="0" applyFont="1" applyBorder="1" applyAlignment="1" applyProtection="1">
      <alignment horizontal="center" vertical="center"/>
      <protection hidden="1"/>
    </xf>
    <xf numFmtId="20" fontId="17" fillId="0" borderId="0" xfId="0" applyNumberFormat="1" applyFont="1" applyBorder="1" applyAlignment="1" applyProtection="1">
      <alignment horizontal="center" vertical="center"/>
      <protection hidden="1"/>
    </xf>
    <xf numFmtId="0" fontId="17" fillId="0" borderId="54" xfId="0" applyFont="1" applyBorder="1" applyAlignment="1" applyProtection="1">
      <alignment horizontal="center" vertical="center" shrinkToFit="1"/>
      <protection hidden="1"/>
    </xf>
    <xf numFmtId="0" fontId="17" fillId="0" borderId="57" xfId="0" applyFont="1" applyBorder="1" applyAlignment="1" applyProtection="1">
      <alignment horizontal="center" vertical="center" shrinkToFit="1"/>
      <protection hidden="1"/>
    </xf>
    <xf numFmtId="0" fontId="17" fillId="0" borderId="56" xfId="0" applyFont="1" applyBorder="1" applyAlignment="1" applyProtection="1">
      <alignment horizontal="center" vertical="center"/>
      <protection hidden="1"/>
    </xf>
    <xf numFmtId="0" fontId="17" fillId="0" borderId="58" xfId="0" applyFont="1" applyBorder="1" applyAlignment="1" applyProtection="1">
      <alignment horizontal="center" vertical="center"/>
      <protection hidden="1"/>
    </xf>
    <xf numFmtId="0" fontId="17" fillId="0" borderId="55" xfId="0" applyFont="1" applyBorder="1" applyAlignment="1" applyProtection="1">
      <alignment horizontal="left" vertical="center" shrinkToFit="1"/>
      <protection hidden="1"/>
    </xf>
    <xf numFmtId="0" fontId="17" fillId="0" borderId="47" xfId="0" applyFont="1" applyBorder="1" applyAlignment="1" applyProtection="1">
      <alignment horizontal="left" vertical="center" shrinkToFit="1"/>
      <protection hidden="1"/>
    </xf>
    <xf numFmtId="0" fontId="17" fillId="37" borderId="50" xfId="0" applyFont="1" applyFill="1" applyBorder="1" applyAlignment="1" applyProtection="1">
      <alignment horizontal="center" vertical="center"/>
      <protection hidden="1"/>
    </xf>
    <xf numFmtId="0" fontId="17" fillId="37" borderId="42" xfId="0" applyFont="1" applyFill="1" applyBorder="1" applyAlignment="1" applyProtection="1">
      <alignment horizontal="center" vertical="center" shrinkToFit="1"/>
      <protection hidden="1"/>
    </xf>
    <xf numFmtId="0" fontId="17" fillId="37" borderId="24" xfId="0" applyFont="1" applyFill="1" applyBorder="1" applyAlignment="1" applyProtection="1">
      <alignment horizontal="center" vertical="center" shrinkToFit="1"/>
      <protection hidden="1"/>
    </xf>
    <xf numFmtId="172" fontId="17" fillId="0" borderId="45" xfId="0" applyNumberFormat="1" applyFont="1" applyBorder="1" applyAlignment="1" applyProtection="1">
      <alignment horizontal="center" vertical="center"/>
      <protection hidden="1"/>
    </xf>
    <xf numFmtId="172" fontId="17" fillId="0" borderId="43" xfId="0" applyNumberFormat="1" applyFont="1" applyBorder="1" applyAlignment="1" applyProtection="1">
      <alignment horizontal="center" vertical="center"/>
      <protection hidden="1"/>
    </xf>
    <xf numFmtId="0" fontId="17" fillId="0" borderId="19" xfId="0" applyFont="1" applyFill="1" applyBorder="1" applyAlignment="1" applyProtection="1">
      <alignment horizontal="left" vertical="center" shrinkToFit="1"/>
      <protection hidden="1"/>
    </xf>
    <xf numFmtId="0" fontId="17" fillId="0" borderId="46" xfId="0" applyFont="1" applyBorder="1" applyAlignment="1" applyProtection="1">
      <alignment horizontal="center" vertical="center" shrinkToFit="1"/>
      <protection hidden="1"/>
    </xf>
    <xf numFmtId="0" fontId="17" fillId="0" borderId="44" xfId="0" applyFont="1" applyBorder="1" applyAlignment="1" applyProtection="1">
      <alignment horizontal="center" vertical="center" shrinkToFit="1"/>
      <protection hidden="1"/>
    </xf>
    <xf numFmtId="0" fontId="17" fillId="36" borderId="50" xfId="0" applyFont="1" applyFill="1" applyBorder="1" applyAlignment="1" applyProtection="1">
      <alignment horizontal="center" vertical="center"/>
      <protection hidden="1"/>
    </xf>
    <xf numFmtId="0" fontId="17" fillId="36" borderId="67" xfId="0" applyFont="1" applyFill="1" applyBorder="1" applyAlignment="1" applyProtection="1">
      <alignment horizontal="center" textRotation="90"/>
      <protection hidden="1"/>
    </xf>
    <xf numFmtId="0" fontId="17" fillId="36" borderId="68" xfId="0" applyFont="1" applyFill="1" applyBorder="1" applyAlignment="1" applyProtection="1">
      <alignment horizontal="center" textRotation="90"/>
      <protection hidden="1"/>
    </xf>
    <xf numFmtId="0" fontId="17" fillId="36" borderId="69" xfId="0" applyFont="1" applyFill="1" applyBorder="1" applyAlignment="1" applyProtection="1">
      <alignment horizontal="center" textRotation="90"/>
      <protection hidden="1"/>
    </xf>
    <xf numFmtId="170" fontId="17" fillId="0" borderId="19" xfId="0" applyNumberFormat="1" applyFont="1" applyFill="1" applyBorder="1" applyAlignment="1" applyProtection="1">
      <alignment horizontal="right" vertical="center"/>
      <protection locked="0"/>
    </xf>
    <xf numFmtId="170" fontId="17" fillId="0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17" fillId="37" borderId="67" xfId="0" applyFont="1" applyFill="1" applyBorder="1" applyAlignment="1" applyProtection="1">
      <alignment horizontal="center" textRotation="90" shrinkToFit="1"/>
      <protection hidden="1"/>
    </xf>
    <xf numFmtId="0" fontId="17" fillId="37" borderId="68" xfId="0" applyFont="1" applyFill="1" applyBorder="1" applyAlignment="1" applyProtection="1">
      <alignment horizontal="center" textRotation="90" shrinkToFit="1"/>
      <protection hidden="1"/>
    </xf>
    <xf numFmtId="0" fontId="17" fillId="37" borderId="69" xfId="0" applyFont="1" applyFill="1" applyBorder="1" applyAlignment="1" applyProtection="1">
      <alignment horizontal="center" textRotation="90" shrinkToFit="1"/>
      <protection hidden="1"/>
    </xf>
    <xf numFmtId="0" fontId="17" fillId="0" borderId="11" xfId="0" applyFont="1" applyBorder="1" applyAlignment="1" applyProtection="1">
      <alignment horizontal="left" vertical="center"/>
      <protection hidden="1"/>
    </xf>
    <xf numFmtId="0" fontId="17" fillId="0" borderId="41" xfId="0" applyFont="1" applyBorder="1" applyAlignment="1" applyProtection="1">
      <alignment horizontal="left" vertical="center"/>
      <protection hidden="1"/>
    </xf>
    <xf numFmtId="0" fontId="0" fillId="35" borderId="42" xfId="0" applyFill="1" applyBorder="1" applyAlignment="1" applyProtection="1">
      <alignment horizontal="center" vertical="center"/>
      <protection hidden="1"/>
    </xf>
    <xf numFmtId="0" fontId="0" fillId="35" borderId="24" xfId="0" applyFill="1" applyBorder="1" applyAlignment="1" applyProtection="1">
      <alignment horizontal="center" vertical="center"/>
      <protection hidden="1"/>
    </xf>
    <xf numFmtId="0" fontId="0" fillId="35" borderId="25" xfId="0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41" xfId="0" applyBorder="1" applyAlignment="1" applyProtection="1">
      <alignment horizontal="center" vertical="center"/>
      <protection hidden="1"/>
    </xf>
    <xf numFmtId="0" fontId="27" fillId="0" borderId="26" xfId="0" applyFont="1" applyBorder="1" applyAlignment="1" applyProtection="1">
      <alignment horizontal="center" vertical="center"/>
      <protection hidden="1"/>
    </xf>
    <xf numFmtId="0" fontId="27" fillId="0" borderId="43" xfId="0" applyFont="1" applyBorder="1" applyAlignment="1" applyProtection="1">
      <alignment horizontal="center" vertical="center"/>
      <protection hidden="1"/>
    </xf>
    <xf numFmtId="0" fontId="27" fillId="0" borderId="46" xfId="0" applyFont="1" applyBorder="1" applyAlignment="1" applyProtection="1">
      <alignment horizontal="center" vertical="center" shrinkToFit="1"/>
      <protection hidden="1"/>
    </xf>
    <xf numFmtId="0" fontId="27" fillId="0" borderId="44" xfId="0" applyFont="1" applyBorder="1" applyAlignment="1" applyProtection="1">
      <alignment horizontal="center" vertical="center" shrinkToFit="1"/>
      <protection hidden="1"/>
    </xf>
    <xf numFmtId="0" fontId="27" fillId="0" borderId="19" xfId="0" applyFont="1" applyBorder="1" applyAlignment="1" applyProtection="1">
      <alignment horizontal="center" vertical="center" shrinkToFit="1"/>
      <protection hidden="1"/>
    </xf>
    <xf numFmtId="0" fontId="27" fillId="0" borderId="12" xfId="0" applyFont="1" applyBorder="1" applyAlignment="1" applyProtection="1">
      <alignment horizontal="center" vertical="center" shrinkToFit="1"/>
      <protection hidden="1"/>
    </xf>
    <xf numFmtId="0" fontId="27" fillId="0" borderId="56" xfId="0" applyFont="1" applyBorder="1" applyAlignment="1" applyProtection="1">
      <alignment horizontal="center" vertical="center" shrinkToFit="1"/>
      <protection hidden="1"/>
    </xf>
    <xf numFmtId="0" fontId="27" fillId="34" borderId="16" xfId="0" applyFont="1" applyFill="1" applyBorder="1" applyAlignment="1" applyProtection="1">
      <alignment horizontal="center" vertical="center" shrinkToFit="1"/>
      <protection hidden="1"/>
    </xf>
    <xf numFmtId="0" fontId="27" fillId="34" borderId="10" xfId="0" applyFont="1" applyFill="1" applyBorder="1" applyAlignment="1" applyProtection="1">
      <alignment horizontal="center" vertical="center" shrinkToFit="1"/>
      <protection hidden="1"/>
    </xf>
    <xf numFmtId="0" fontId="27" fillId="34" borderId="36" xfId="0" applyFont="1" applyFill="1" applyBorder="1" applyAlignment="1" applyProtection="1">
      <alignment horizontal="center" vertical="center" shrinkToFit="1"/>
      <protection hidden="1"/>
    </xf>
    <xf numFmtId="0" fontId="27" fillId="0" borderId="16" xfId="0" applyFont="1" applyBorder="1" applyAlignment="1" applyProtection="1">
      <alignment horizontal="center" vertical="center" shrinkToFit="1"/>
      <protection hidden="1"/>
    </xf>
    <xf numFmtId="0" fontId="27" fillId="0" borderId="10" xfId="0" applyFont="1" applyBorder="1" applyAlignment="1" applyProtection="1">
      <alignment horizontal="center" vertical="center" shrinkToFit="1"/>
      <protection hidden="1"/>
    </xf>
    <xf numFmtId="0" fontId="27" fillId="0" borderId="36" xfId="0" applyFont="1" applyBorder="1" applyAlignment="1" applyProtection="1">
      <alignment horizontal="center" vertical="center" shrinkToFit="1"/>
      <protection hidden="1"/>
    </xf>
    <xf numFmtId="0" fontId="27" fillId="0" borderId="35" xfId="0" applyFont="1" applyBorder="1" applyAlignment="1" applyProtection="1">
      <alignment horizontal="center" vertical="center" shrinkToFit="1"/>
      <protection hidden="1"/>
    </xf>
    <xf numFmtId="0" fontId="27" fillId="0" borderId="11" xfId="0" applyFont="1" applyBorder="1" applyAlignment="1" applyProtection="1">
      <alignment horizontal="center" vertical="center" shrinkToFit="1"/>
      <protection hidden="1"/>
    </xf>
    <xf numFmtId="0" fontId="27" fillId="0" borderId="37" xfId="0" applyFont="1" applyBorder="1" applyAlignment="1" applyProtection="1">
      <alignment horizontal="center" vertical="center" shrinkToFit="1"/>
      <protection hidden="1"/>
    </xf>
    <xf numFmtId="0" fontId="27" fillId="34" borderId="53" xfId="0" applyFont="1" applyFill="1" applyBorder="1" applyAlignment="1" applyProtection="1">
      <alignment horizontal="center" vertical="center" shrinkToFit="1"/>
      <protection hidden="1"/>
    </xf>
    <xf numFmtId="0" fontId="27" fillId="34" borderId="54" xfId="0" applyFont="1" applyFill="1" applyBorder="1" applyAlignment="1" applyProtection="1">
      <alignment horizontal="center" vertical="center" shrinkToFit="1"/>
      <protection hidden="1"/>
    </xf>
    <xf numFmtId="0" fontId="27" fillId="0" borderId="55" xfId="0" applyFont="1" applyBorder="1" applyAlignment="1" applyProtection="1">
      <alignment horizontal="center" vertical="center" shrinkToFit="1"/>
      <protection hidden="1"/>
    </xf>
    <xf numFmtId="0" fontId="27" fillId="0" borderId="47" xfId="0" applyFont="1" applyBorder="1" applyAlignment="1" applyProtection="1">
      <alignment horizontal="center" vertical="center" shrinkToFit="1"/>
      <protection hidden="1"/>
    </xf>
    <xf numFmtId="0" fontId="27" fillId="0" borderId="16" xfId="0" applyFont="1" applyFill="1" applyBorder="1" applyAlignment="1" applyProtection="1">
      <alignment horizontal="left" vertical="center" shrinkToFit="1"/>
      <protection hidden="1"/>
    </xf>
    <xf numFmtId="0" fontId="27" fillId="0" borderId="10" xfId="0" applyFont="1" applyFill="1" applyBorder="1" applyAlignment="1" applyProtection="1">
      <alignment horizontal="left" vertical="center" shrinkToFit="1"/>
      <protection hidden="1"/>
    </xf>
    <xf numFmtId="166" fontId="27" fillId="0" borderId="21" xfId="0" applyNumberFormat="1" applyFont="1" applyFill="1" applyBorder="1" applyAlignment="1" applyProtection="1">
      <alignment horizontal="center" vertical="center"/>
      <protection hidden="1"/>
    </xf>
    <xf numFmtId="166" fontId="27" fillId="0" borderId="14" xfId="0" applyNumberFormat="1" applyFont="1" applyFill="1" applyBorder="1" applyAlignment="1" applyProtection="1">
      <alignment horizontal="center" vertical="center"/>
      <protection hidden="1"/>
    </xf>
    <xf numFmtId="166" fontId="27" fillId="0" borderId="61" xfId="0" applyNumberFormat="1" applyFont="1" applyFill="1" applyBorder="1" applyAlignment="1" applyProtection="1">
      <alignment horizontal="center" vertical="center"/>
      <protection hidden="1"/>
    </xf>
    <xf numFmtId="0" fontId="32" fillId="0" borderId="10" xfId="0" applyFont="1" applyBorder="1" applyAlignment="1" applyProtection="1">
      <alignment horizontal="left" vertical="center"/>
      <protection hidden="1"/>
    </xf>
    <xf numFmtId="0" fontId="32" fillId="0" borderId="18" xfId="0" applyFont="1" applyBorder="1" applyAlignment="1" applyProtection="1">
      <alignment horizontal="left" vertical="center"/>
      <protection hidden="1"/>
    </xf>
    <xf numFmtId="0" fontId="32" fillId="0" borderId="11" xfId="0" applyFont="1" applyBorder="1" applyAlignment="1" applyProtection="1">
      <alignment horizontal="left" vertical="center"/>
      <protection hidden="1"/>
    </xf>
    <xf numFmtId="0" fontId="32" fillId="0" borderId="41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56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28" fillId="37" borderId="23" xfId="0" applyFont="1" applyFill="1" applyBorder="1" applyAlignment="1" applyProtection="1">
      <alignment horizontal="center" vertical="center"/>
      <protection hidden="1"/>
    </xf>
    <xf numFmtId="0" fontId="28" fillId="37" borderId="24" xfId="0" applyFont="1" applyFill="1" applyBorder="1" applyAlignment="1" applyProtection="1">
      <alignment horizontal="center" vertical="center"/>
      <protection hidden="1"/>
    </xf>
    <xf numFmtId="1" fontId="27" fillId="0" borderId="43" xfId="0" applyNumberFormat="1" applyFont="1" applyBorder="1" applyAlignment="1" applyProtection="1">
      <alignment horizontal="center" vertical="center"/>
      <protection hidden="1"/>
    </xf>
    <xf numFmtId="1" fontId="27" fillId="0" borderId="35" xfId="0" applyNumberFormat="1" applyFont="1" applyBorder="1" applyAlignment="1" applyProtection="1">
      <alignment horizontal="center" vertical="center"/>
      <protection hidden="1"/>
    </xf>
    <xf numFmtId="0" fontId="27" fillId="0" borderId="47" xfId="0" applyFont="1" applyBorder="1" applyAlignment="1" applyProtection="1">
      <alignment horizontal="center" vertical="center"/>
      <protection hidden="1"/>
    </xf>
    <xf numFmtId="0" fontId="27" fillId="0" borderId="38" xfId="0" applyFont="1" applyBorder="1" applyAlignment="1" applyProtection="1">
      <alignment horizontal="center" vertical="center"/>
      <protection hidden="1"/>
    </xf>
    <xf numFmtId="1" fontId="27" fillId="0" borderId="26" xfId="0" applyNumberFormat="1" applyFont="1" applyBorder="1" applyAlignment="1" applyProtection="1">
      <alignment horizontal="center" vertical="center"/>
      <protection hidden="1"/>
    </xf>
    <xf numFmtId="1" fontId="27" fillId="0" borderId="16" xfId="0" applyNumberFormat="1" applyFont="1" applyBorder="1" applyAlignment="1" applyProtection="1">
      <alignment horizontal="center" vertical="center"/>
      <protection hidden="1"/>
    </xf>
    <xf numFmtId="172" fontId="27" fillId="0" borderId="38" xfId="0" applyNumberFormat="1" applyFont="1" applyBorder="1" applyAlignment="1" applyProtection="1">
      <alignment horizontal="center" vertical="center"/>
      <protection hidden="1"/>
    </xf>
    <xf numFmtId="172" fontId="27" fillId="0" borderId="26" xfId="0" applyNumberFormat="1" applyFont="1" applyBorder="1" applyAlignment="1" applyProtection="1">
      <alignment horizontal="center" vertical="center"/>
      <protection hidden="1"/>
    </xf>
    <xf numFmtId="0" fontId="27" fillId="0" borderId="38" xfId="0" applyFont="1" applyBorder="1" applyAlignment="1" applyProtection="1">
      <alignment horizontal="center" vertical="center" shrinkToFit="1"/>
      <protection hidden="1"/>
    </xf>
    <xf numFmtId="0" fontId="27" fillId="0" borderId="58" xfId="0" applyFont="1" applyBorder="1" applyAlignment="1" applyProtection="1">
      <alignment horizontal="center" vertical="center"/>
      <protection hidden="1"/>
    </xf>
    <xf numFmtId="0" fontId="27" fillId="0" borderId="19" xfId="0" applyFont="1" applyBorder="1" applyAlignment="1" applyProtection="1">
      <alignment horizontal="center" vertical="center"/>
      <protection hidden="1"/>
    </xf>
    <xf numFmtId="0" fontId="27" fillId="0" borderId="54" xfId="0" applyFont="1" applyBorder="1" applyAlignment="1" applyProtection="1">
      <alignment horizontal="center" vertical="center" shrinkToFit="1"/>
      <protection hidden="1"/>
    </xf>
    <xf numFmtId="0" fontId="27" fillId="0" borderId="57" xfId="0" applyFont="1" applyBorder="1" applyAlignment="1" applyProtection="1">
      <alignment horizontal="center" vertical="center" shrinkToFit="1"/>
      <protection hidden="1"/>
    </xf>
    <xf numFmtId="0" fontId="27" fillId="0" borderId="16" xfId="0" applyFont="1" applyBorder="1" applyAlignment="1" applyProtection="1">
      <alignment horizontal="center" vertical="center"/>
      <protection hidden="1"/>
    </xf>
    <xf numFmtId="0" fontId="28" fillId="37" borderId="50" xfId="0" applyFont="1" applyFill="1" applyBorder="1" applyAlignment="1" applyProtection="1">
      <alignment horizontal="center" vertical="center"/>
      <protection hidden="1"/>
    </xf>
    <xf numFmtId="0" fontId="27" fillId="0" borderId="44" xfId="0" applyFont="1" applyBorder="1" applyAlignment="1" applyProtection="1">
      <alignment horizontal="center" vertical="center"/>
      <protection hidden="1"/>
    </xf>
    <xf numFmtId="0" fontId="27" fillId="0" borderId="45" xfId="0" applyFont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/>
      <protection hidden="1"/>
    </xf>
    <xf numFmtId="170" fontId="27" fillId="0" borderId="16" xfId="0" applyNumberFormat="1" applyFont="1" applyFill="1" applyBorder="1" applyAlignment="1" applyProtection="1">
      <alignment horizontal="right" vertical="center"/>
      <protection hidden="1"/>
    </xf>
    <xf numFmtId="170" fontId="27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36" borderId="23" xfId="0" applyFont="1" applyFill="1" applyBorder="1" applyAlignment="1" applyProtection="1">
      <alignment horizontal="center" vertical="center"/>
      <protection hidden="1"/>
    </xf>
    <xf numFmtId="0" fontId="28" fillId="36" borderId="50" xfId="0" applyFont="1" applyFill="1" applyBorder="1" applyAlignment="1" applyProtection="1">
      <alignment horizontal="center" vertical="center"/>
      <protection hidden="1"/>
    </xf>
    <xf numFmtId="0" fontId="28" fillId="36" borderId="24" xfId="0" applyFont="1" applyFill="1" applyBorder="1" applyAlignment="1" applyProtection="1">
      <alignment horizontal="center" vertical="center"/>
      <protection hidden="1"/>
    </xf>
    <xf numFmtId="170" fontId="27" fillId="0" borderId="19" xfId="0" applyNumberFormat="1" applyFont="1" applyFill="1" applyBorder="1" applyAlignment="1" applyProtection="1">
      <alignment horizontal="right" vertical="center"/>
      <protection hidden="1"/>
    </xf>
    <xf numFmtId="170" fontId="27" fillId="0" borderId="12" xfId="0" applyNumberFormat="1" applyFont="1" applyFill="1" applyBorder="1" applyAlignment="1" applyProtection="1">
      <alignment horizontal="right" vertical="center"/>
      <protection hidden="1"/>
    </xf>
    <xf numFmtId="0" fontId="27" fillId="0" borderId="12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7" fillId="0" borderId="19" xfId="0" applyFont="1" applyFill="1" applyBorder="1" applyAlignment="1" applyProtection="1">
      <alignment horizontal="left" vertical="center" shrinkToFit="1"/>
      <protection hidden="1"/>
    </xf>
    <xf numFmtId="0" fontId="27" fillId="0" borderId="12" xfId="0" applyFont="1" applyFill="1" applyBorder="1" applyAlignment="1" applyProtection="1">
      <alignment horizontal="left" vertical="center" shrinkToFi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27" fillId="0" borderId="36" xfId="0" applyFont="1" applyFill="1" applyBorder="1" applyAlignment="1" applyProtection="1">
      <alignment horizontal="left" vertical="center" shrinkToFit="1"/>
      <protection hidden="1"/>
    </xf>
    <xf numFmtId="0" fontId="27" fillId="0" borderId="26" xfId="0" applyFont="1" applyFill="1" applyBorder="1" applyAlignment="1" applyProtection="1">
      <alignment horizontal="center" vertical="center"/>
      <protection hidden="1"/>
    </xf>
    <xf numFmtId="166" fontId="27" fillId="0" borderId="19" xfId="0" applyNumberFormat="1" applyFont="1" applyFill="1" applyBorder="1" applyAlignment="1" applyProtection="1">
      <alignment horizontal="center" vertical="center"/>
      <protection hidden="1"/>
    </xf>
    <xf numFmtId="166" fontId="27" fillId="0" borderId="12" xfId="0" applyNumberFormat="1" applyFont="1" applyFill="1" applyBorder="1" applyAlignment="1" applyProtection="1">
      <alignment horizontal="center" vertical="center"/>
      <protection hidden="1"/>
    </xf>
    <xf numFmtId="166" fontId="27" fillId="0" borderId="56" xfId="0" applyNumberFormat="1" applyFont="1" applyFill="1" applyBorder="1" applyAlignment="1" applyProtection="1">
      <alignment horizontal="center" vertical="center"/>
      <protection hidden="1"/>
    </xf>
    <xf numFmtId="172" fontId="27" fillId="0" borderId="45" xfId="0" applyNumberFormat="1" applyFont="1" applyBorder="1" applyAlignment="1" applyProtection="1">
      <alignment horizontal="center" vertical="center"/>
      <protection hidden="1"/>
    </xf>
    <xf numFmtId="172" fontId="27" fillId="0" borderId="43" xfId="0" applyNumberFormat="1" applyFont="1" applyBorder="1" applyAlignment="1" applyProtection="1">
      <alignment horizontal="center" vertical="center"/>
      <protection hidden="1"/>
    </xf>
    <xf numFmtId="0" fontId="27" fillId="34" borderId="44" xfId="0" applyFont="1" applyFill="1" applyBorder="1" applyAlignment="1" applyProtection="1">
      <alignment horizontal="center" vertical="center" shrinkToFit="1"/>
      <protection hidden="1"/>
    </xf>
    <xf numFmtId="0" fontId="27" fillId="34" borderId="45" xfId="0" applyFont="1" applyFill="1" applyBorder="1" applyAlignment="1" applyProtection="1">
      <alignment horizontal="center" vertical="center" shrinkToFit="1"/>
      <protection hidden="1"/>
    </xf>
    <xf numFmtId="0" fontId="27" fillId="0" borderId="58" xfId="0" applyFont="1" applyFill="1" applyBorder="1" applyAlignment="1" applyProtection="1">
      <alignment horizontal="center" vertical="center"/>
      <protection hidden="1"/>
    </xf>
    <xf numFmtId="0" fontId="27" fillId="0" borderId="37" xfId="0" applyFont="1" applyBorder="1" applyAlignment="1" applyProtection="1">
      <alignment horizontal="center" vertical="center"/>
      <protection hidden="1"/>
    </xf>
    <xf numFmtId="0" fontId="27" fillId="0" borderId="35" xfId="0" applyFont="1" applyBorder="1" applyAlignment="1" applyProtection="1">
      <alignment horizontal="center" vertical="center"/>
      <protection hidden="1"/>
    </xf>
    <xf numFmtId="0" fontId="27" fillId="0" borderId="56" xfId="0" applyFont="1" applyFill="1" applyBorder="1" applyAlignment="1" applyProtection="1">
      <alignment horizontal="left" vertical="center" shrinkToFit="1"/>
      <protection hidden="1"/>
    </xf>
    <xf numFmtId="0" fontId="27" fillId="0" borderId="38" xfId="0" applyFont="1" applyFill="1" applyBorder="1" applyAlignment="1" applyProtection="1">
      <alignment horizontal="center" vertical="center"/>
      <protection hidden="1"/>
    </xf>
    <xf numFmtId="1" fontId="27" fillId="0" borderId="58" xfId="0" applyNumberFormat="1" applyFont="1" applyBorder="1" applyAlignment="1" applyProtection="1">
      <alignment horizontal="center" vertical="center"/>
      <protection hidden="1"/>
    </xf>
    <xf numFmtId="1" fontId="27" fillId="0" borderId="19" xfId="0" applyNumberFormat="1" applyFont="1" applyBorder="1" applyAlignment="1" applyProtection="1">
      <alignment horizontal="center" vertical="center"/>
      <protection hidden="1"/>
    </xf>
    <xf numFmtId="0" fontId="27" fillId="0" borderId="36" xfId="0" applyFont="1" applyBorder="1" applyAlignment="1" applyProtection="1">
      <alignment horizontal="center" vertical="center"/>
      <protection hidden="1"/>
    </xf>
    <xf numFmtId="0" fontId="27" fillId="0" borderId="56" xfId="0" applyFont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center" vertical="center"/>
      <protection hidden="1"/>
    </xf>
    <xf numFmtId="0" fontId="28" fillId="35" borderId="49" xfId="0" applyFont="1" applyFill="1" applyBorder="1" applyAlignment="1" applyProtection="1">
      <alignment horizontal="center" vertical="center"/>
      <protection hidden="1"/>
    </xf>
    <xf numFmtId="0" fontId="28" fillId="35" borderId="23" xfId="0" applyFont="1" applyFill="1" applyBorder="1" applyAlignment="1" applyProtection="1">
      <alignment horizontal="center" vertical="center"/>
      <protection hidden="1"/>
    </xf>
    <xf numFmtId="170" fontId="27" fillId="0" borderId="35" xfId="0" applyNumberFormat="1" applyFont="1" applyFill="1" applyBorder="1" applyAlignment="1" applyProtection="1">
      <alignment horizontal="right" vertical="center"/>
      <protection hidden="1"/>
    </xf>
    <xf numFmtId="170" fontId="27" fillId="0" borderId="11" xfId="0" applyNumberFormat="1" applyFont="1" applyFill="1" applyBorder="1" applyAlignment="1" applyProtection="1">
      <alignment horizontal="right" vertical="center"/>
      <protection hidden="1"/>
    </xf>
    <xf numFmtId="0" fontId="27" fillId="0" borderId="54" xfId="0" applyFont="1" applyBorder="1" applyAlignment="1" applyProtection="1">
      <alignment horizontal="center" vertical="center"/>
      <protection hidden="1"/>
    </xf>
    <xf numFmtId="0" fontId="27" fillId="0" borderId="57" xfId="0" applyFont="1" applyBorder="1" applyAlignment="1" applyProtection="1">
      <alignment horizontal="center" vertical="center"/>
      <protection hidden="1"/>
    </xf>
    <xf numFmtId="0" fontId="0" fillId="0" borderId="60" xfId="0" applyFont="1" applyFill="1" applyBorder="1" applyAlignment="1" applyProtection="1">
      <alignment horizontal="center" vertical="center"/>
      <protection hidden="1"/>
    </xf>
    <xf numFmtId="0" fontId="0" fillId="0" borderId="62" xfId="0" applyFont="1" applyFill="1" applyBorder="1" applyAlignment="1" applyProtection="1">
      <alignment horizontal="center" vertical="center"/>
      <protection hidden="1"/>
    </xf>
    <xf numFmtId="0" fontId="0" fillId="0" borderId="63" xfId="0" applyFont="1" applyFill="1" applyBorder="1" applyAlignment="1" applyProtection="1">
      <alignment horizontal="center" vertical="center"/>
      <protection hidden="1"/>
    </xf>
    <xf numFmtId="0" fontId="0" fillId="0" borderId="64" xfId="0" applyFont="1" applyFill="1" applyBorder="1" applyAlignment="1" applyProtection="1">
      <alignment horizontal="center" vertical="center"/>
      <protection hidden="1"/>
    </xf>
    <xf numFmtId="166" fontId="0" fillId="0" borderId="51" xfId="0" applyNumberFormat="1" applyFont="1" applyFill="1" applyBorder="1" applyAlignment="1" applyProtection="1">
      <alignment horizontal="center" vertical="center"/>
      <protection hidden="1"/>
    </xf>
    <xf numFmtId="166" fontId="0" fillId="0" borderId="52" xfId="0" applyNumberFormat="1" applyFont="1" applyFill="1" applyBorder="1" applyAlignment="1" applyProtection="1">
      <alignment horizontal="center" vertical="center"/>
      <protection hidden="1"/>
    </xf>
    <xf numFmtId="166" fontId="0" fillId="0" borderId="62" xfId="0" applyNumberFormat="1" applyFont="1" applyFill="1" applyBorder="1" applyAlignment="1" applyProtection="1">
      <alignment horizontal="center" vertical="center"/>
      <protection hidden="1"/>
    </xf>
    <xf numFmtId="166" fontId="0" fillId="0" borderId="66" xfId="0" applyNumberFormat="1" applyFont="1" applyFill="1" applyBorder="1" applyAlignment="1" applyProtection="1">
      <alignment horizontal="center" vertical="center"/>
      <protection hidden="1"/>
    </xf>
    <xf numFmtId="166" fontId="0" fillId="0" borderId="13" xfId="0" applyNumberFormat="1" applyFont="1" applyFill="1" applyBorder="1" applyAlignment="1" applyProtection="1">
      <alignment horizontal="center" vertical="center"/>
      <protection hidden="1"/>
    </xf>
    <xf numFmtId="166" fontId="0" fillId="0" borderId="64" xfId="0" applyNumberFormat="1" applyFont="1" applyFill="1" applyBorder="1" applyAlignment="1" applyProtection="1">
      <alignment horizontal="center" vertical="center"/>
      <protection hidden="1"/>
    </xf>
    <xf numFmtId="0" fontId="28" fillId="35" borderId="24" xfId="0" applyFont="1" applyFill="1" applyBorder="1" applyAlignment="1" applyProtection="1">
      <alignment horizontal="center" vertical="center"/>
      <protection hidden="1"/>
    </xf>
    <xf numFmtId="0" fontId="28" fillId="35" borderId="50" xfId="0" applyFont="1" applyFill="1" applyBorder="1" applyAlignment="1" applyProtection="1">
      <alignment horizontal="center" vertical="center"/>
      <protection hidden="1"/>
    </xf>
    <xf numFmtId="0" fontId="28" fillId="35" borderId="65" xfId="0" applyFont="1" applyFill="1" applyBorder="1" applyAlignment="1" applyProtection="1">
      <alignment horizontal="center" vertical="center"/>
      <protection hidden="1"/>
    </xf>
    <xf numFmtId="0" fontId="28" fillId="35" borderId="48" xfId="0" applyFont="1" applyFill="1" applyBorder="1" applyAlignment="1" applyProtection="1">
      <alignment horizontal="center" vertical="center"/>
      <protection hidden="1"/>
    </xf>
    <xf numFmtId="0" fontId="32" fillId="0" borderId="60" xfId="0" applyFont="1" applyBorder="1" applyAlignment="1" applyProtection="1">
      <alignment horizontal="center" vertical="center"/>
      <protection hidden="1"/>
    </xf>
    <xf numFmtId="0" fontId="32" fillId="0" borderId="52" xfId="0" applyFont="1" applyBorder="1" applyAlignment="1" applyProtection="1">
      <alignment horizontal="center" vertical="center"/>
      <protection hidden="1"/>
    </xf>
    <xf numFmtId="0" fontId="32" fillId="0" borderId="17" xfId="0" applyFont="1" applyBorder="1" applyAlignment="1" applyProtection="1">
      <alignment horizontal="center" vertical="center"/>
      <protection hidden="1"/>
    </xf>
    <xf numFmtId="0" fontId="32" fillId="0" borderId="10" xfId="0" applyFont="1" applyBorder="1" applyAlignment="1" applyProtection="1">
      <alignment horizontal="center" vertical="center"/>
      <protection hidden="1"/>
    </xf>
    <xf numFmtId="0" fontId="28" fillId="33" borderId="23" xfId="0" applyFont="1" applyFill="1" applyBorder="1" applyAlignment="1" applyProtection="1">
      <alignment horizontal="center" vertical="center"/>
      <protection hidden="1"/>
    </xf>
    <xf numFmtId="0" fontId="28" fillId="33" borderId="24" xfId="0" applyFont="1" applyFill="1" applyBorder="1" applyAlignment="1" applyProtection="1">
      <alignment horizontal="center" vertical="center"/>
      <protection hidden="1"/>
    </xf>
    <xf numFmtId="0" fontId="28" fillId="33" borderId="50" xfId="0" applyFont="1" applyFill="1" applyBorder="1" applyAlignment="1" applyProtection="1">
      <alignment horizontal="center" vertical="center"/>
      <protection hidden="1"/>
    </xf>
    <xf numFmtId="0" fontId="27" fillId="0" borderId="57" xfId="0" applyFont="1" applyFill="1" applyBorder="1" applyAlignment="1" applyProtection="1">
      <alignment horizontal="center" vertical="center"/>
      <protection hidden="1"/>
    </xf>
    <xf numFmtId="0" fontId="27" fillId="0" borderId="28" xfId="0" applyFont="1" applyFill="1" applyBorder="1" applyAlignment="1" applyProtection="1">
      <alignment horizontal="center" vertical="center"/>
      <protection hidden="1"/>
    </xf>
    <xf numFmtId="0" fontId="27" fillId="0" borderId="39" xfId="0" applyFont="1" applyFill="1" applyBorder="1" applyAlignment="1" applyProtection="1">
      <alignment horizontal="center" vertical="center"/>
      <protection hidden="1"/>
    </xf>
    <xf numFmtId="0" fontId="28" fillId="34" borderId="48" xfId="0" applyFont="1" applyFill="1" applyBorder="1" applyAlignment="1" applyProtection="1">
      <alignment horizontal="center" vertical="center"/>
      <protection hidden="1"/>
    </xf>
    <xf numFmtId="0" fontId="28" fillId="34" borderId="49" xfId="0" applyFont="1" applyFill="1" applyBorder="1" applyAlignment="1" applyProtection="1">
      <alignment horizontal="center" vertical="center"/>
      <protection hidden="1"/>
    </xf>
    <xf numFmtId="0" fontId="28" fillId="34" borderId="23" xfId="0" applyFont="1" applyFill="1" applyBorder="1" applyAlignment="1" applyProtection="1">
      <alignment horizontal="center" vertical="center"/>
      <protection hidden="1"/>
    </xf>
    <xf numFmtId="0" fontId="28" fillId="34" borderId="24" xfId="0" applyFont="1" applyFill="1" applyBorder="1" applyAlignment="1" applyProtection="1">
      <alignment horizontal="center" vertical="center"/>
      <protection hidden="1"/>
    </xf>
    <xf numFmtId="0" fontId="28" fillId="34" borderId="50" xfId="0" applyFont="1" applyFill="1" applyBorder="1" applyAlignment="1" applyProtection="1">
      <alignment horizontal="center" vertical="center"/>
      <protection hidden="1"/>
    </xf>
    <xf numFmtId="0" fontId="25" fillId="37" borderId="42" xfId="0" applyFont="1" applyFill="1" applyBorder="1" applyAlignment="1" applyProtection="1">
      <alignment horizontal="center" vertical="center"/>
      <protection hidden="1"/>
    </xf>
    <xf numFmtId="0" fontId="25" fillId="37" borderId="24" xfId="0" applyFont="1" applyFill="1" applyBorder="1" applyAlignment="1" applyProtection="1">
      <alignment horizontal="center" vertical="center"/>
      <protection hidden="1"/>
    </xf>
    <xf numFmtId="0" fontId="25" fillId="37" borderId="25" xfId="0" applyFont="1" applyFill="1" applyBorder="1" applyAlignment="1" applyProtection="1">
      <alignment horizontal="center" vertical="center"/>
      <protection hidden="1"/>
    </xf>
    <xf numFmtId="0" fontId="28" fillId="33" borderId="42" xfId="0" applyFont="1" applyFill="1" applyBorder="1" applyAlignment="1" applyProtection="1">
      <alignment horizontal="center" vertical="center"/>
      <protection hidden="1"/>
    </xf>
    <xf numFmtId="0" fontId="27" fillId="0" borderId="19" xfId="0" applyFont="1" applyFill="1" applyBorder="1" applyAlignment="1" applyProtection="1">
      <alignment horizontal="center" vertical="center"/>
      <protection hidden="1"/>
    </xf>
    <xf numFmtId="0" fontId="32" fillId="0" borderId="15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59" xfId="0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 applyProtection="1">
      <alignment horizontal="center" vertical="center"/>
      <protection hidden="1"/>
    </xf>
    <xf numFmtId="172" fontId="27" fillId="0" borderId="40" xfId="0" applyNumberFormat="1" applyFont="1" applyBorder="1" applyAlignment="1" applyProtection="1">
      <alignment horizontal="center" vertical="center"/>
      <protection hidden="1"/>
    </xf>
    <xf numFmtId="172" fontId="27" fillId="0" borderId="37" xfId="0" applyNumberFormat="1" applyFont="1" applyBorder="1" applyAlignment="1" applyProtection="1">
      <alignment horizontal="center" vertical="center"/>
      <protection hidden="1"/>
    </xf>
    <xf numFmtId="172" fontId="27" fillId="0" borderId="17" xfId="0" applyNumberFormat="1" applyFont="1" applyBorder="1" applyAlignment="1" applyProtection="1">
      <alignment horizontal="center" vertical="center"/>
      <protection hidden="1"/>
    </xf>
    <xf numFmtId="172" fontId="27" fillId="0" borderId="36" xfId="0" applyNumberFormat="1" applyFont="1" applyBorder="1" applyAlignment="1" applyProtection="1">
      <alignment horizontal="center" vertical="center"/>
      <protection hidden="1"/>
    </xf>
    <xf numFmtId="172" fontId="27" fillId="0" borderId="59" xfId="0" applyNumberFormat="1" applyFont="1" applyBorder="1" applyAlignment="1" applyProtection="1">
      <alignment horizontal="center" vertical="center"/>
      <protection hidden="1"/>
    </xf>
    <xf numFmtId="172" fontId="27" fillId="0" borderId="56" xfId="0" applyNumberFormat="1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 applyProtection="1">
      <alignment horizontal="left" vertical="center"/>
      <protection hidden="1"/>
    </xf>
    <xf numFmtId="0" fontId="32" fillId="0" borderId="20" xfId="0" applyFont="1" applyBorder="1" applyAlignment="1" applyProtection="1">
      <alignment horizontal="left" vertical="center"/>
      <protection hidden="1"/>
    </xf>
    <xf numFmtId="0" fontId="27" fillId="0" borderId="10" xfId="0" applyFont="1" applyBorder="1" applyAlignment="1" applyProtection="1">
      <alignment horizontal="center" vertical="center"/>
      <protection hidden="1"/>
    </xf>
    <xf numFmtId="0" fontId="27" fillId="0" borderId="18" xfId="0" applyFont="1" applyBorder="1" applyAlignment="1" applyProtection="1">
      <alignment horizontal="center" vertical="center"/>
      <protection hidden="1"/>
    </xf>
    <xf numFmtId="0" fontId="28" fillId="34" borderId="51" xfId="0" applyFont="1" applyFill="1" applyBorder="1" applyAlignment="1" applyProtection="1">
      <alignment horizontal="center" vertical="center"/>
      <protection hidden="1"/>
    </xf>
    <xf numFmtId="0" fontId="28" fillId="34" borderId="52" xfId="0" applyFont="1" applyFill="1" applyBorder="1" applyAlignment="1" applyProtection="1">
      <alignment horizontal="center" vertical="center"/>
      <protection hidden="1"/>
    </xf>
    <xf numFmtId="0" fontId="27" fillId="0" borderId="11" xfId="0" applyFont="1" applyBorder="1" applyAlignment="1" applyProtection="1">
      <alignment horizontal="center" vertical="center"/>
      <protection hidden="1"/>
    </xf>
    <xf numFmtId="0" fontId="27" fillId="0" borderId="41" xfId="0" applyFont="1" applyBorder="1" applyAlignment="1" applyProtection="1">
      <alignment horizontal="center" vertical="center"/>
      <protection hidden="1"/>
    </xf>
    <xf numFmtId="0" fontId="28" fillId="36" borderId="25" xfId="0" applyFont="1" applyFill="1" applyBorder="1" applyAlignment="1" applyProtection="1">
      <alignment horizontal="center" vertical="center"/>
      <protection hidden="1"/>
    </xf>
    <xf numFmtId="0" fontId="27" fillId="0" borderId="12" xfId="0" applyFont="1" applyBorder="1" applyAlignment="1" applyProtection="1">
      <alignment horizontal="center" vertical="center"/>
      <protection hidden="1"/>
    </xf>
    <xf numFmtId="0" fontId="27" fillId="0" borderId="20" xfId="0" applyFont="1" applyBorder="1" applyAlignment="1" applyProtection="1">
      <alignment horizontal="center" vertical="center"/>
      <protection hidden="1"/>
    </xf>
    <xf numFmtId="0" fontId="28" fillId="37" borderId="25" xfId="0" applyFont="1" applyFill="1" applyBorder="1" applyAlignment="1" applyProtection="1">
      <alignment horizontal="center" vertical="center"/>
      <protection hidden="1"/>
    </xf>
    <xf numFmtId="0" fontId="27" fillId="0" borderId="11" xfId="0" applyFont="1" applyFill="1" applyBorder="1" applyAlignment="1" applyProtection="1">
      <alignment horizontal="left" vertical="center"/>
      <protection hidden="1"/>
    </xf>
    <xf numFmtId="0" fontId="27" fillId="0" borderId="37" xfId="0" applyFont="1" applyFill="1" applyBorder="1" applyAlignment="1" applyProtection="1">
      <alignment horizontal="left" vertical="center"/>
      <protection hidden="1"/>
    </xf>
    <xf numFmtId="0" fontId="27" fillId="0" borderId="35" xfId="0" applyFont="1" applyFill="1" applyBorder="1" applyAlignment="1" applyProtection="1">
      <alignment horizontal="left" vertical="center"/>
      <protection hidden="1"/>
    </xf>
    <xf numFmtId="0" fontId="27" fillId="0" borderId="46" xfId="0" applyFont="1" applyBorder="1" applyAlignment="1" applyProtection="1">
      <alignment horizontal="left" vertical="center" shrinkToFit="1"/>
      <protection hidden="1"/>
    </xf>
    <xf numFmtId="0" fontId="27" fillId="0" borderId="44" xfId="0" applyFont="1" applyBorder="1" applyAlignment="1" applyProtection="1">
      <alignment horizontal="left" vertical="center" shrinkToFit="1"/>
      <protection hidden="1"/>
    </xf>
    <xf numFmtId="0" fontId="27" fillId="0" borderId="53" xfId="0" applyFont="1" applyBorder="1" applyAlignment="1" applyProtection="1">
      <alignment horizontal="left" vertical="center" shrinkToFit="1"/>
      <protection hidden="1"/>
    </xf>
    <xf numFmtId="0" fontId="27" fillId="0" borderId="54" xfId="0" applyFont="1" applyBorder="1" applyAlignment="1" applyProtection="1">
      <alignment horizontal="left" vertical="center" shrinkToFit="1"/>
      <protection hidden="1"/>
    </xf>
    <xf numFmtId="0" fontId="27" fillId="0" borderId="55" xfId="0" applyFont="1" applyBorder="1" applyAlignment="1" applyProtection="1">
      <alignment horizontal="left" vertical="center" shrinkToFit="1"/>
      <protection hidden="1"/>
    </xf>
    <xf numFmtId="0" fontId="27" fillId="0" borderId="47" xfId="0" applyFont="1" applyBorder="1" applyAlignment="1" applyProtection="1">
      <alignment horizontal="left" vertical="center" shrinkToFit="1"/>
      <protection hidden="1"/>
    </xf>
    <xf numFmtId="172" fontId="27" fillId="0" borderId="57" xfId="0" applyNumberFormat="1" applyFont="1" applyBorder="1" applyAlignment="1" applyProtection="1">
      <alignment horizontal="center" vertical="center"/>
      <protection hidden="1"/>
    </xf>
    <xf numFmtId="172" fontId="27" fillId="0" borderId="58" xfId="0" applyNumberFormat="1" applyFont="1" applyBorder="1" applyAlignment="1" applyProtection="1">
      <alignment horizontal="center" vertical="center"/>
      <protection hidden="1"/>
    </xf>
    <xf numFmtId="0" fontId="0" fillId="34" borderId="26" xfId="0" applyFont="1" applyFill="1" applyBorder="1" applyAlignment="1" applyProtection="1">
      <alignment horizontal="center" vertical="center" shrinkToFit="1"/>
      <protection hidden="1"/>
    </xf>
    <xf numFmtId="0" fontId="28" fillId="37" borderId="42" xfId="0" applyFont="1" applyFill="1" applyBorder="1" applyAlignment="1" applyProtection="1">
      <alignment horizontal="center" vertical="center" shrinkToFit="1"/>
      <protection hidden="1"/>
    </xf>
    <xf numFmtId="0" fontId="28" fillId="37" borderId="24" xfId="0" applyFont="1" applyFill="1" applyBorder="1" applyAlignment="1" applyProtection="1">
      <alignment horizontal="center" vertical="center" shrinkToFit="1"/>
      <protection hidden="1"/>
    </xf>
    <xf numFmtId="0" fontId="28" fillId="36" borderId="42" xfId="0" applyFont="1" applyFill="1" applyBorder="1" applyAlignment="1" applyProtection="1">
      <alignment horizontal="center" vertical="center" shrinkToFit="1"/>
      <protection hidden="1"/>
    </xf>
    <xf numFmtId="0" fontId="28" fillId="36" borderId="24" xfId="0" applyFont="1" applyFill="1" applyBorder="1" applyAlignment="1" applyProtection="1">
      <alignment horizontal="center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25" fillId="0" borderId="10" xfId="0" applyFont="1" applyBorder="1" applyAlignment="1" applyProtection="1">
      <alignment horizontal="left" vertical="center" shrinkToFit="1"/>
      <protection hidden="1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5" fillId="0" borderId="40" xfId="0" applyFont="1" applyBorder="1" applyAlignment="1" applyProtection="1">
      <alignment horizontal="left" vertical="center" shrinkToFit="1"/>
      <protection hidden="1"/>
    </xf>
    <xf numFmtId="0" fontId="25" fillId="0" borderId="11" xfId="0" applyFont="1" applyBorder="1" applyAlignment="1" applyProtection="1">
      <alignment horizontal="left" vertical="center" shrinkToFit="1"/>
      <protection hidden="1"/>
    </xf>
    <xf numFmtId="0" fontId="25" fillId="0" borderId="41" xfId="0" applyFont="1" applyBorder="1" applyAlignment="1" applyProtection="1">
      <alignment horizontal="left" vertical="center" shrinkToFit="1"/>
      <protection hidden="1"/>
    </xf>
    <xf numFmtId="0" fontId="27" fillId="0" borderId="11" xfId="0" applyFont="1" applyFill="1" applyBorder="1" applyAlignment="1" applyProtection="1">
      <alignment horizontal="left" vertical="center" shrinkToFit="1"/>
      <protection hidden="1"/>
    </xf>
    <xf numFmtId="0" fontId="27" fillId="0" borderId="37" xfId="0" applyFont="1" applyFill="1" applyBorder="1" applyAlignment="1" applyProtection="1">
      <alignment horizontal="left" vertical="center" shrinkToFit="1"/>
      <protection hidden="1"/>
    </xf>
    <xf numFmtId="0" fontId="27" fillId="0" borderId="35" xfId="0" applyFont="1" applyFill="1" applyBorder="1" applyAlignment="1" applyProtection="1">
      <alignment horizontal="left" vertical="center" shrinkToFit="1"/>
      <protection hidden="1"/>
    </xf>
    <xf numFmtId="0" fontId="25" fillId="36" borderId="42" xfId="0" applyFont="1" applyFill="1" applyBorder="1" applyAlignment="1" applyProtection="1">
      <alignment horizontal="center" vertical="center"/>
      <protection hidden="1"/>
    </xf>
    <xf numFmtId="0" fontId="25" fillId="36" borderId="24" xfId="0" applyFont="1" applyFill="1" applyBorder="1" applyAlignment="1" applyProtection="1">
      <alignment horizontal="center" vertical="center"/>
      <protection hidden="1"/>
    </xf>
    <xf numFmtId="0" fontId="25" fillId="36" borderId="25" xfId="0" applyFont="1" applyFill="1" applyBorder="1" applyAlignment="1" applyProtection="1">
      <alignment horizontal="center" vertical="center"/>
      <protection hidden="1"/>
    </xf>
    <xf numFmtId="0" fontId="25" fillId="0" borderId="59" xfId="0" applyFont="1" applyBorder="1" applyAlignment="1" applyProtection="1">
      <alignment horizontal="left" vertical="center" shrinkToFit="1"/>
      <protection hidden="1"/>
    </xf>
    <xf numFmtId="0" fontId="25" fillId="0" borderId="12" xfId="0" applyFont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176" fontId="17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41" xfId="0" applyFont="1" applyBorder="1" applyAlignment="1" applyProtection="1">
      <alignment horizontal="center" vertical="center"/>
      <protection hidden="1"/>
    </xf>
    <xf numFmtId="0" fontId="0" fillId="33" borderId="42" xfId="0" applyFont="1" applyFill="1" applyBorder="1" applyAlignment="1" applyProtection="1">
      <alignment horizontal="center" vertical="center"/>
      <protection hidden="1"/>
    </xf>
    <xf numFmtId="0" fontId="0" fillId="33" borderId="24" xfId="0" applyFont="1" applyFill="1" applyBorder="1" applyAlignment="1" applyProtection="1">
      <alignment horizontal="center" vertical="center"/>
      <protection hidden="1"/>
    </xf>
    <xf numFmtId="0" fontId="0" fillId="33" borderId="25" xfId="0" applyFont="1" applyFill="1" applyBorder="1" applyAlignment="1" applyProtection="1">
      <alignment horizontal="center" vertical="center"/>
      <protection hidden="1"/>
    </xf>
    <xf numFmtId="0" fontId="27" fillId="37" borderId="29" xfId="0" applyFont="1" applyFill="1" applyBorder="1" applyAlignment="1" applyProtection="1">
      <alignment horizontal="center" textRotation="90" shrinkToFit="1"/>
      <protection hidden="1"/>
    </xf>
    <xf numFmtId="0" fontId="27" fillId="37" borderId="30" xfId="0" applyFont="1" applyFill="1" applyBorder="1" applyAlignment="1" applyProtection="1">
      <alignment horizontal="center" textRotation="90" shrinkToFit="1"/>
      <protection hidden="1"/>
    </xf>
    <xf numFmtId="0" fontId="27" fillId="37" borderId="31" xfId="0" applyFont="1" applyFill="1" applyBorder="1" applyAlignment="1" applyProtection="1">
      <alignment horizontal="center" textRotation="90" shrinkToFit="1"/>
      <protection hidden="1"/>
    </xf>
    <xf numFmtId="0" fontId="27" fillId="37" borderId="32" xfId="0" applyFont="1" applyFill="1" applyBorder="1" applyAlignment="1" applyProtection="1">
      <alignment horizontal="center" textRotation="90" shrinkToFit="1"/>
      <protection hidden="1"/>
    </xf>
    <xf numFmtId="0" fontId="27" fillId="37" borderId="33" xfId="0" applyFont="1" applyFill="1" applyBorder="1" applyAlignment="1" applyProtection="1">
      <alignment horizontal="center" textRotation="90" shrinkToFit="1"/>
      <protection hidden="1"/>
    </xf>
    <xf numFmtId="0" fontId="27" fillId="37" borderId="34" xfId="0" applyFont="1" applyFill="1" applyBorder="1" applyAlignment="1" applyProtection="1">
      <alignment horizontal="center" textRotation="90" shrinkToFit="1"/>
      <protection hidden="1"/>
    </xf>
    <xf numFmtId="0" fontId="27" fillId="37" borderId="67" xfId="0" applyFont="1" applyFill="1" applyBorder="1" applyAlignment="1" applyProtection="1">
      <alignment horizontal="center" textRotation="90" shrinkToFit="1"/>
      <protection hidden="1"/>
    </xf>
    <xf numFmtId="0" fontId="27" fillId="37" borderId="68" xfId="0" applyFont="1" applyFill="1" applyBorder="1" applyAlignment="1" applyProtection="1">
      <alignment horizontal="center" textRotation="90" shrinkToFit="1"/>
      <protection hidden="1"/>
    </xf>
    <xf numFmtId="0" fontId="27" fillId="37" borderId="69" xfId="0" applyFont="1" applyFill="1" applyBorder="1" applyAlignment="1" applyProtection="1">
      <alignment horizontal="center" textRotation="90" shrinkToFit="1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73"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ill>
        <patternFill>
          <bgColor indexed="42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b/>
        <i val="0"/>
        <color indexed="20"/>
      </font>
    </dxf>
    <dxf>
      <font>
        <b/>
        <i val="0"/>
        <color indexed="2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8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9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0"/>
      </font>
    </dxf>
    <dxf>
      <font>
        <color indexed="12"/>
      </font>
    </dxf>
    <dxf>
      <font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1</xdr:row>
      <xdr:rowOff>57150</xdr:rowOff>
    </xdr:from>
    <xdr:to>
      <xdr:col>56</xdr:col>
      <xdr:colOff>85725</xdr:colOff>
      <xdr:row>7</xdr:row>
      <xdr:rowOff>19050</xdr:rowOff>
    </xdr:to>
    <xdr:pic>
      <xdr:nvPicPr>
        <xdr:cNvPr id="1" name="Grafik 0" descr="logo-ssvosthei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33350"/>
          <a:ext cx="12287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49</xdr:col>
      <xdr:colOff>133350</xdr:colOff>
      <xdr:row>1</xdr:row>
      <xdr:rowOff>9525</xdr:rowOff>
    </xdr:from>
    <xdr:to>
      <xdr:col>58</xdr:col>
      <xdr:colOff>76200</xdr:colOff>
      <xdr:row>6</xdr:row>
      <xdr:rowOff>38100</xdr:rowOff>
    </xdr:to>
    <xdr:pic>
      <xdr:nvPicPr>
        <xdr:cNvPr id="1" name="Grafik 0" descr="logo-ssvosthei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85725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133350</xdr:colOff>
      <xdr:row>47</xdr:row>
      <xdr:rowOff>9525</xdr:rowOff>
    </xdr:from>
    <xdr:to>
      <xdr:col>64</xdr:col>
      <xdr:colOff>76200</xdr:colOff>
      <xdr:row>51</xdr:row>
      <xdr:rowOff>85725</xdr:rowOff>
    </xdr:to>
    <xdr:pic>
      <xdr:nvPicPr>
        <xdr:cNvPr id="2" name="Grafik 0" descr="logo-ssvostheim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8296275"/>
          <a:ext cx="12287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168"/>
  <sheetViews>
    <sheetView showGridLines="0" showRowColHeaders="0" tabSelected="1" zoomScale="90" zoomScaleNormal="90" zoomScalePageLayoutView="0" workbookViewId="0" topLeftCell="J55">
      <selection activeCell="BE47" sqref="BE47:BF47"/>
    </sheetView>
  </sheetViews>
  <sheetFormatPr defaultColWidth="0" defaultRowHeight="12.75" zeroHeight="1"/>
  <cols>
    <col min="1" max="59" width="2.140625" style="1" customWidth="1"/>
    <col min="60" max="60" width="2.140625" style="2" customWidth="1"/>
    <col min="61" max="61" width="2.140625" style="3" customWidth="1"/>
    <col min="62" max="66" width="2.140625" style="4" customWidth="1"/>
    <col min="67" max="67" width="2.140625" style="5" customWidth="1"/>
    <col min="68" max="73" width="2.140625" style="5" hidden="1" customWidth="1"/>
    <col min="74" max="77" width="2.140625" style="3" hidden="1" customWidth="1"/>
    <col min="78" max="84" width="2.140625" style="6" hidden="1" customWidth="1"/>
    <col min="85" max="90" width="2.140625" style="2" hidden="1" customWidth="1"/>
    <col min="91" max="119" width="2.140625" style="7" hidden="1" customWidth="1"/>
    <col min="120" max="120" width="2.140625" style="8" hidden="1" customWidth="1"/>
    <col min="121" max="16384" width="2.140625" style="1" hidden="1" customWidth="1"/>
  </cols>
  <sheetData>
    <row r="1" ht="6" customHeight="1"/>
    <row r="2" spans="2:59" ht="29.25" customHeight="1">
      <c r="B2" s="182" t="s">
        <v>55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9"/>
      <c r="BE2" s="9"/>
      <c r="BF2" s="9"/>
      <c r="BG2" s="9"/>
    </row>
    <row r="3" spans="2:119" s="17" customFormat="1" ht="27.75" customHeight="1">
      <c r="B3" s="193" t="s">
        <v>56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W3" s="165" t="s">
        <v>0</v>
      </c>
      <c r="AX3" s="165"/>
      <c r="AY3" s="165"/>
      <c r="AZ3" s="165"/>
      <c r="BA3" s="165"/>
      <c r="BB3" s="165"/>
      <c r="BC3" s="165"/>
      <c r="BD3" s="10"/>
      <c r="BE3" s="10"/>
      <c r="BF3" s="10"/>
      <c r="BG3" s="10"/>
      <c r="BH3" s="11"/>
      <c r="BI3" s="12"/>
      <c r="BJ3" s="13"/>
      <c r="BK3" s="13"/>
      <c r="BL3" s="13"/>
      <c r="BM3" s="13"/>
      <c r="BN3" s="13"/>
      <c r="BO3" s="14"/>
      <c r="BP3" s="14"/>
      <c r="BQ3" s="14"/>
      <c r="BR3" s="14"/>
      <c r="BS3" s="14"/>
      <c r="BT3" s="14"/>
      <c r="BU3" s="14"/>
      <c r="BV3" s="12"/>
      <c r="BW3" s="12"/>
      <c r="BX3" s="12"/>
      <c r="BY3" s="12"/>
      <c r="BZ3" s="15"/>
      <c r="CA3" s="15"/>
      <c r="CB3" s="15"/>
      <c r="CC3" s="15"/>
      <c r="CD3" s="15"/>
      <c r="CE3" s="15"/>
      <c r="CF3" s="15"/>
      <c r="CG3" s="11"/>
      <c r="CH3" s="11"/>
      <c r="CI3" s="11"/>
      <c r="CJ3" s="11"/>
      <c r="CK3" s="11"/>
      <c r="CL3" s="11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</row>
    <row r="4" spans="2:119" s="25" customFormat="1" ht="15">
      <c r="B4" s="194" t="s">
        <v>68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BD4" s="18"/>
      <c r="BE4" s="18"/>
      <c r="BF4" s="18"/>
      <c r="BG4" s="18"/>
      <c r="BH4" s="19"/>
      <c r="BI4" s="20"/>
      <c r="BJ4" s="21"/>
      <c r="BK4" s="21"/>
      <c r="BL4" s="21"/>
      <c r="BM4" s="21"/>
      <c r="BN4" s="21"/>
      <c r="BO4" s="22"/>
      <c r="BP4" s="22"/>
      <c r="BQ4" s="22"/>
      <c r="BR4" s="22"/>
      <c r="BS4" s="22"/>
      <c r="BT4" s="22"/>
      <c r="BU4" s="22"/>
      <c r="BV4" s="20"/>
      <c r="BW4" s="20"/>
      <c r="BX4" s="20"/>
      <c r="BY4" s="20"/>
      <c r="BZ4" s="23"/>
      <c r="CA4" s="23"/>
      <c r="CB4" s="23"/>
      <c r="CC4" s="23"/>
      <c r="CD4" s="23"/>
      <c r="CE4" s="23"/>
      <c r="CF4" s="23"/>
      <c r="CG4" s="19"/>
      <c r="CH4" s="19"/>
      <c r="CI4" s="19"/>
      <c r="CJ4" s="19"/>
      <c r="CK4" s="19"/>
      <c r="CL4" s="19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</row>
    <row r="5" spans="43:119" s="25" customFormat="1" ht="6" customHeight="1"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9"/>
      <c r="BI5" s="20"/>
      <c r="BJ5" s="21"/>
      <c r="BK5" s="21"/>
      <c r="BL5" s="21"/>
      <c r="BM5" s="21"/>
      <c r="BN5" s="21"/>
      <c r="BO5" s="22"/>
      <c r="BP5" s="22"/>
      <c r="BQ5" s="22"/>
      <c r="BR5" s="22"/>
      <c r="BS5" s="22"/>
      <c r="BT5" s="22"/>
      <c r="BU5" s="22"/>
      <c r="BV5" s="20"/>
      <c r="BW5" s="20"/>
      <c r="BX5" s="20"/>
      <c r="BY5" s="20"/>
      <c r="BZ5" s="23"/>
      <c r="CA5" s="23"/>
      <c r="CB5" s="23"/>
      <c r="CC5" s="23"/>
      <c r="CD5" s="23"/>
      <c r="CE5" s="23"/>
      <c r="CF5" s="23"/>
      <c r="CG5" s="19"/>
      <c r="CH5" s="19"/>
      <c r="CI5" s="19"/>
      <c r="CJ5" s="19"/>
      <c r="CK5" s="19"/>
      <c r="CL5" s="19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</row>
    <row r="6" spans="2:119" s="33" customFormat="1" ht="15">
      <c r="B6" s="184">
        <v>41623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7"/>
      <c r="BI6" s="28"/>
      <c r="BJ6" s="29"/>
      <c r="BK6" s="29"/>
      <c r="BL6" s="29"/>
      <c r="BM6" s="29"/>
      <c r="BN6" s="29"/>
      <c r="BO6" s="30"/>
      <c r="BP6" s="30"/>
      <c r="BQ6" s="30"/>
      <c r="BR6" s="30"/>
      <c r="BS6" s="30"/>
      <c r="BT6" s="30"/>
      <c r="BU6" s="30"/>
      <c r="BV6" s="28"/>
      <c r="BW6" s="28"/>
      <c r="BX6" s="28"/>
      <c r="BY6" s="28"/>
      <c r="BZ6" s="31"/>
      <c r="CA6" s="31"/>
      <c r="CB6" s="31"/>
      <c r="CC6" s="31"/>
      <c r="CD6" s="31"/>
      <c r="CE6" s="31"/>
      <c r="CF6" s="31"/>
      <c r="CG6" s="27"/>
      <c r="CH6" s="27"/>
      <c r="CI6" s="27"/>
      <c r="CJ6" s="27"/>
      <c r="CK6" s="27"/>
      <c r="CL6" s="27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</row>
    <row r="7" spans="43:119" s="25" customFormat="1" ht="6" customHeight="1"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9"/>
      <c r="BI7" s="20"/>
      <c r="BJ7" s="21"/>
      <c r="BK7" s="21"/>
      <c r="BL7" s="21"/>
      <c r="BM7" s="21"/>
      <c r="BN7" s="21"/>
      <c r="BO7" s="22"/>
      <c r="BP7" s="22"/>
      <c r="BQ7" s="22"/>
      <c r="BR7" s="22"/>
      <c r="BS7" s="22"/>
      <c r="BT7" s="22"/>
      <c r="BU7" s="22"/>
      <c r="BV7" s="20"/>
      <c r="BW7" s="20"/>
      <c r="BX7" s="20"/>
      <c r="BY7" s="20"/>
      <c r="BZ7" s="23"/>
      <c r="CA7" s="23"/>
      <c r="CB7" s="23"/>
      <c r="CC7" s="23"/>
      <c r="CD7" s="23"/>
      <c r="CE7" s="23"/>
      <c r="CF7" s="23"/>
      <c r="CG7" s="19"/>
      <c r="CH7" s="19"/>
      <c r="CI7" s="19"/>
      <c r="CJ7" s="19"/>
      <c r="CK7" s="19"/>
      <c r="CL7" s="19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</row>
    <row r="8" spans="2:119" s="41" customFormat="1" ht="15">
      <c r="B8" s="183" t="s">
        <v>57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33"/>
      <c r="AU8" s="33"/>
      <c r="AV8" s="33"/>
      <c r="AW8" s="33"/>
      <c r="AX8" s="33"/>
      <c r="AY8" s="33"/>
      <c r="AZ8" s="33"/>
      <c r="BA8" s="33"/>
      <c r="BB8" s="34"/>
      <c r="BC8" s="34"/>
      <c r="BD8" s="34"/>
      <c r="BE8" s="34"/>
      <c r="BF8" s="34"/>
      <c r="BG8" s="34"/>
      <c r="BH8" s="35"/>
      <c r="BI8" s="36"/>
      <c r="BJ8" s="37"/>
      <c r="BK8" s="37"/>
      <c r="BL8" s="37"/>
      <c r="BM8" s="37"/>
      <c r="BN8" s="37"/>
      <c r="BO8" s="38"/>
      <c r="BP8" s="38"/>
      <c r="BQ8" s="38"/>
      <c r="BR8" s="38"/>
      <c r="BS8" s="38"/>
      <c r="BT8" s="38"/>
      <c r="BU8" s="38"/>
      <c r="BV8" s="36"/>
      <c r="BW8" s="36"/>
      <c r="BX8" s="36"/>
      <c r="BY8" s="36"/>
      <c r="BZ8" s="39"/>
      <c r="CA8" s="39"/>
      <c r="CB8" s="39"/>
      <c r="CC8" s="39"/>
      <c r="CD8" s="39"/>
      <c r="CE8" s="39"/>
      <c r="CF8" s="39"/>
      <c r="CG8" s="35"/>
      <c r="CH8" s="35"/>
      <c r="CI8" s="35"/>
      <c r="CJ8" s="35"/>
      <c r="CK8" s="35"/>
      <c r="CL8" s="35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</row>
    <row r="9" spans="2:119" s="25" customFormat="1" ht="11.25" customHeight="1"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9"/>
      <c r="BI9" s="20"/>
      <c r="BJ9" s="21"/>
      <c r="BK9" s="21"/>
      <c r="BL9" s="21"/>
      <c r="BM9" s="21"/>
      <c r="BN9" s="21"/>
      <c r="BO9" s="22"/>
      <c r="BP9" s="22"/>
      <c r="BQ9" s="22"/>
      <c r="BR9" s="22"/>
      <c r="BS9" s="22"/>
      <c r="BT9" s="22"/>
      <c r="BU9" s="22"/>
      <c r="BV9" s="20"/>
      <c r="BW9" s="20"/>
      <c r="BX9" s="20"/>
      <c r="BY9" s="20"/>
      <c r="BZ9" s="23"/>
      <c r="CA9" s="23"/>
      <c r="CB9" s="23"/>
      <c r="CC9" s="23"/>
      <c r="CD9" s="23"/>
      <c r="CE9" s="23"/>
      <c r="CF9" s="23"/>
      <c r="CG9" s="19"/>
      <c r="CH9" s="19"/>
      <c r="CI9" s="19"/>
      <c r="CJ9" s="19"/>
      <c r="CK9" s="19"/>
      <c r="CL9" s="19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</row>
    <row r="10" spans="2:119" s="25" customFormat="1" ht="18" customHeight="1">
      <c r="B10" s="133" t="s">
        <v>53</v>
      </c>
      <c r="BH10" s="19"/>
      <c r="BI10" s="20"/>
      <c r="BJ10" s="21"/>
      <c r="BK10" s="21"/>
      <c r="BL10" s="21"/>
      <c r="BM10" s="21"/>
      <c r="BN10" s="21"/>
      <c r="BO10" s="22"/>
      <c r="BP10" s="22"/>
      <c r="BQ10" s="22"/>
      <c r="BR10" s="22"/>
      <c r="BS10" s="22"/>
      <c r="BT10" s="22"/>
      <c r="BU10" s="22"/>
      <c r="BV10" s="20"/>
      <c r="BW10" s="20"/>
      <c r="BX10" s="20"/>
      <c r="BY10" s="20"/>
      <c r="BZ10" s="23"/>
      <c r="CA10" s="23"/>
      <c r="CB10" s="23"/>
      <c r="CC10" s="23"/>
      <c r="CD10" s="23"/>
      <c r="CE10" s="23"/>
      <c r="CF10" s="23"/>
      <c r="CG10" s="19"/>
      <c r="CH10" s="19"/>
      <c r="CI10" s="19"/>
      <c r="CJ10" s="19"/>
      <c r="CK10" s="19"/>
      <c r="CL10" s="19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</row>
    <row r="11" spans="2:115" s="33" customFormat="1" ht="15">
      <c r="B11" s="155" t="s">
        <v>51</v>
      </c>
      <c r="C11" s="155"/>
      <c r="D11" s="155"/>
      <c r="E11" s="155"/>
      <c r="F11" s="155"/>
      <c r="G11" s="155"/>
      <c r="H11" s="156">
        <v>0.3958333333333333</v>
      </c>
      <c r="I11" s="156"/>
      <c r="J11" s="156"/>
      <c r="K11" s="156"/>
      <c r="L11" s="33" t="s">
        <v>1</v>
      </c>
      <c r="T11" s="42" t="s">
        <v>2</v>
      </c>
      <c r="U11" s="157">
        <v>1</v>
      </c>
      <c r="V11" s="157"/>
      <c r="W11" s="43" t="s">
        <v>3</v>
      </c>
      <c r="X11" s="158">
        <v>10</v>
      </c>
      <c r="Y11" s="158"/>
      <c r="Z11" s="158"/>
      <c r="AA11" s="158"/>
      <c r="AB11" s="158"/>
      <c r="AC11" s="159">
        <f>IF(U11=2,"Halbzeit:","")</f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5" t="s">
        <v>4</v>
      </c>
      <c r="AO11" s="155"/>
      <c r="AP11" s="155"/>
      <c r="AQ11" s="155"/>
      <c r="AR11" s="155"/>
      <c r="AS11" s="155"/>
      <c r="AT11" s="155"/>
      <c r="AU11" s="155"/>
      <c r="AV11" s="155"/>
      <c r="AW11" s="161">
        <v>1</v>
      </c>
      <c r="AX11" s="161"/>
      <c r="AY11" s="161"/>
      <c r="AZ11" s="161"/>
      <c r="BA11" s="161"/>
      <c r="BB11" s="27"/>
      <c r="BC11" s="27"/>
      <c r="BD11" s="27"/>
      <c r="BE11" s="28"/>
      <c r="BF11" s="28"/>
      <c r="BG11" s="28"/>
      <c r="BH11" s="30"/>
      <c r="BI11" s="30"/>
      <c r="BJ11" s="29"/>
      <c r="BK11" s="29"/>
      <c r="BL11" s="44"/>
      <c r="BM11" s="44"/>
      <c r="BN11" s="44"/>
      <c r="BO11" s="45"/>
      <c r="BP11" s="45"/>
      <c r="BQ11" s="45"/>
      <c r="BR11" s="30"/>
      <c r="BS11" s="30"/>
      <c r="BT11" s="30"/>
      <c r="BU11" s="30"/>
      <c r="BV11" s="30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</row>
    <row r="12" spans="2:115" s="33" customFormat="1" ht="15">
      <c r="B12" s="42"/>
      <c r="C12" s="42"/>
      <c r="D12" s="42"/>
      <c r="E12" s="42"/>
      <c r="F12" s="42"/>
      <c r="G12" s="42"/>
      <c r="H12" s="107"/>
      <c r="I12" s="107"/>
      <c r="J12" s="107"/>
      <c r="K12" s="107"/>
      <c r="T12" s="42"/>
      <c r="U12" s="43"/>
      <c r="V12" s="43"/>
      <c r="W12" s="43"/>
      <c r="X12" s="105"/>
      <c r="Y12" s="105"/>
      <c r="Z12" s="105"/>
      <c r="AA12" s="105"/>
      <c r="AB12" s="105"/>
      <c r="AC12" s="104"/>
      <c r="AD12" s="104"/>
      <c r="AE12" s="104"/>
      <c r="AF12" s="104"/>
      <c r="AG12" s="104"/>
      <c r="AH12" s="104"/>
      <c r="AI12" s="105"/>
      <c r="AJ12" s="105"/>
      <c r="AK12" s="105"/>
      <c r="AL12" s="105"/>
      <c r="AM12" s="105"/>
      <c r="AN12" s="42"/>
      <c r="AO12" s="42"/>
      <c r="AP12" s="42"/>
      <c r="AQ12" s="42"/>
      <c r="AR12" s="42"/>
      <c r="AS12" s="42"/>
      <c r="AT12" s="42"/>
      <c r="AU12" s="42"/>
      <c r="AV12" s="42"/>
      <c r="AW12" s="106"/>
      <c r="AX12" s="106"/>
      <c r="AY12" s="106"/>
      <c r="AZ12" s="106"/>
      <c r="BA12" s="106"/>
      <c r="BB12" s="27"/>
      <c r="BC12" s="27"/>
      <c r="BD12" s="27"/>
      <c r="BE12" s="28"/>
      <c r="BF12" s="28"/>
      <c r="BG12" s="28"/>
      <c r="BH12" s="30"/>
      <c r="BI12" s="30"/>
      <c r="BJ12" s="29"/>
      <c r="BK12" s="29"/>
      <c r="BL12" s="44"/>
      <c r="BM12" s="44"/>
      <c r="BN12" s="44"/>
      <c r="BO12" s="45"/>
      <c r="BP12" s="45"/>
      <c r="BQ12" s="45"/>
      <c r="BR12" s="30"/>
      <c r="BS12" s="30"/>
      <c r="BT12" s="30"/>
      <c r="BU12" s="30"/>
      <c r="BV12" s="30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</row>
    <row r="13" spans="2:115" s="33" customFormat="1" ht="15">
      <c r="B13" s="133" t="s">
        <v>26</v>
      </c>
      <c r="C13" s="42"/>
      <c r="D13" s="42"/>
      <c r="E13" s="42"/>
      <c r="F13" s="42"/>
      <c r="G13" s="42"/>
      <c r="H13" s="107"/>
      <c r="I13" s="107"/>
      <c r="J13" s="107"/>
      <c r="K13" s="107"/>
      <c r="T13" s="42"/>
      <c r="U13" s="43"/>
      <c r="V13" s="43"/>
      <c r="W13" s="43"/>
      <c r="X13" s="105"/>
      <c r="Y13" s="105"/>
      <c r="Z13" s="105"/>
      <c r="AA13" s="105"/>
      <c r="AB13" s="105"/>
      <c r="AC13" s="104"/>
      <c r="AD13" s="104"/>
      <c r="AE13" s="104"/>
      <c r="AF13" s="104"/>
      <c r="AG13" s="104"/>
      <c r="AH13" s="104"/>
      <c r="AI13" s="105"/>
      <c r="AJ13" s="105"/>
      <c r="AK13" s="105"/>
      <c r="AL13" s="105"/>
      <c r="AM13" s="105"/>
      <c r="AN13" s="42"/>
      <c r="AO13" s="42"/>
      <c r="AP13" s="42"/>
      <c r="AQ13" s="42"/>
      <c r="AR13" s="42"/>
      <c r="AS13" s="42"/>
      <c r="AT13" s="42"/>
      <c r="AU13" s="42"/>
      <c r="AV13" s="42"/>
      <c r="AW13" s="106"/>
      <c r="AX13" s="106"/>
      <c r="AY13" s="106"/>
      <c r="AZ13" s="106"/>
      <c r="BA13" s="106"/>
      <c r="BB13" s="27"/>
      <c r="BC13" s="27"/>
      <c r="BD13" s="27"/>
      <c r="BE13" s="28"/>
      <c r="BF13" s="28"/>
      <c r="BG13" s="28"/>
      <c r="BH13" s="30"/>
      <c r="BI13" s="30"/>
      <c r="BJ13" s="29"/>
      <c r="BK13" s="29"/>
      <c r="BL13" s="44"/>
      <c r="BM13" s="44"/>
      <c r="BN13" s="44"/>
      <c r="BO13" s="45"/>
      <c r="BP13" s="45"/>
      <c r="BQ13" s="45"/>
      <c r="BR13" s="30"/>
      <c r="BS13" s="30"/>
      <c r="BT13" s="30"/>
      <c r="BU13" s="30"/>
      <c r="BV13" s="30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</row>
    <row r="14" spans="1:67" s="41" customFormat="1" ht="18" customHeight="1">
      <c r="A14" s="33"/>
      <c r="B14" s="155" t="s">
        <v>51</v>
      </c>
      <c r="C14" s="155"/>
      <c r="D14" s="155"/>
      <c r="E14" s="155"/>
      <c r="F14" s="155"/>
      <c r="G14" s="155"/>
      <c r="H14" s="156">
        <f>G47+TEXT(2*$U$11*($X$11/1440)+($AI$11/1440)+($AW$11/1440),"hh:mm")</f>
        <v>0.555555555555555</v>
      </c>
      <c r="I14" s="156"/>
      <c r="J14" s="156"/>
      <c r="K14" s="156"/>
      <c r="L14" s="33" t="s">
        <v>1</v>
      </c>
      <c r="M14" s="33"/>
      <c r="N14" s="33"/>
      <c r="O14" s="33"/>
      <c r="P14" s="33"/>
      <c r="Q14" s="33"/>
      <c r="R14" s="33"/>
      <c r="S14" s="33"/>
      <c r="T14" s="42" t="s">
        <v>2</v>
      </c>
      <c r="U14" s="157">
        <f>U11</f>
        <v>1</v>
      </c>
      <c r="V14" s="157"/>
      <c r="W14" s="43" t="s">
        <v>3</v>
      </c>
      <c r="X14" s="158">
        <f>X11</f>
        <v>10</v>
      </c>
      <c r="Y14" s="158"/>
      <c r="Z14" s="158"/>
      <c r="AA14" s="158"/>
      <c r="AB14" s="158"/>
      <c r="AC14" s="159">
        <f>IF(U14=2,"Halbzeit:","")</f>
      </c>
      <c r="AD14" s="159"/>
      <c r="AE14" s="159"/>
      <c r="AF14" s="159"/>
      <c r="AG14" s="159"/>
      <c r="AH14" s="159"/>
      <c r="AI14" s="160">
        <f>AI11</f>
        <v>0</v>
      </c>
      <c r="AJ14" s="160"/>
      <c r="AK14" s="160"/>
      <c r="AL14" s="160"/>
      <c r="AM14" s="160"/>
      <c r="AN14" s="33"/>
      <c r="AO14" s="155" t="s">
        <v>4</v>
      </c>
      <c r="AP14" s="155"/>
      <c r="AQ14" s="155"/>
      <c r="AR14" s="155"/>
      <c r="AS14" s="155"/>
      <c r="AT14" s="155"/>
      <c r="AU14" s="155"/>
      <c r="AV14" s="155"/>
      <c r="AW14" s="161">
        <f>AW11</f>
        <v>1</v>
      </c>
      <c r="AX14" s="161"/>
      <c r="AY14" s="161"/>
      <c r="AZ14" s="161"/>
      <c r="BA14" s="161"/>
      <c r="BB14" s="27"/>
      <c r="BC14" s="27"/>
      <c r="BD14" s="27"/>
      <c r="BE14" s="28"/>
      <c r="BF14" s="28"/>
      <c r="BG14" s="28"/>
      <c r="BH14" s="30"/>
      <c r="BI14" s="37"/>
      <c r="BJ14" s="37"/>
      <c r="BK14" s="37"/>
      <c r="BL14" s="38"/>
      <c r="BM14" s="38"/>
      <c r="BN14" s="38"/>
      <c r="BO14" s="38"/>
    </row>
    <row r="15" spans="2:115" s="33" customFormat="1" ht="15">
      <c r="B15" s="42"/>
      <c r="C15" s="42"/>
      <c r="D15" s="42"/>
      <c r="E15" s="42"/>
      <c r="F15" s="42"/>
      <c r="G15" s="42"/>
      <c r="H15" s="107"/>
      <c r="I15" s="107"/>
      <c r="J15" s="107"/>
      <c r="K15" s="107"/>
      <c r="T15" s="42"/>
      <c r="U15" s="43"/>
      <c r="V15" s="43"/>
      <c r="W15" s="43"/>
      <c r="X15" s="105"/>
      <c r="Y15" s="105"/>
      <c r="Z15" s="105"/>
      <c r="AA15" s="105"/>
      <c r="AB15" s="105"/>
      <c r="AC15" s="104"/>
      <c r="AD15" s="104"/>
      <c r="AE15" s="104"/>
      <c r="AF15" s="104"/>
      <c r="AG15" s="104"/>
      <c r="AH15" s="104"/>
      <c r="AI15" s="105"/>
      <c r="AJ15" s="105"/>
      <c r="AK15" s="105"/>
      <c r="AL15" s="105"/>
      <c r="AM15" s="105"/>
      <c r="AN15" s="42"/>
      <c r="AO15" s="42"/>
      <c r="AP15" s="42"/>
      <c r="AQ15" s="42"/>
      <c r="AR15" s="42"/>
      <c r="AS15" s="42"/>
      <c r="AT15" s="42"/>
      <c r="AU15" s="42"/>
      <c r="AV15" s="42"/>
      <c r="AW15" s="106"/>
      <c r="AX15" s="106"/>
      <c r="AY15" s="106"/>
      <c r="AZ15" s="106"/>
      <c r="BA15" s="106"/>
      <c r="BB15" s="27"/>
      <c r="BC15" s="27"/>
      <c r="BD15" s="27"/>
      <c r="BE15" s="28"/>
      <c r="BF15" s="28"/>
      <c r="BG15" s="28"/>
      <c r="BH15" s="30"/>
      <c r="BI15" s="30"/>
      <c r="BJ15" s="29"/>
      <c r="BK15" s="29"/>
      <c r="BL15" s="44"/>
      <c r="BM15" s="44"/>
      <c r="BN15" s="44"/>
      <c r="BO15" s="45"/>
      <c r="BP15" s="45"/>
      <c r="BQ15" s="45"/>
      <c r="BR15" s="30"/>
      <c r="BS15" s="30"/>
      <c r="BT15" s="30"/>
      <c r="BU15" s="30"/>
      <c r="BV15" s="30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</row>
    <row r="16" spans="2:119" s="41" customFormat="1" ht="18" customHeight="1">
      <c r="B16" s="46" t="s">
        <v>5</v>
      </c>
      <c r="BH16" s="35"/>
      <c r="BI16" s="36"/>
      <c r="BJ16" s="37"/>
      <c r="BK16" s="37"/>
      <c r="BL16" s="37"/>
      <c r="BM16" s="37"/>
      <c r="BN16" s="37"/>
      <c r="BO16" s="38"/>
      <c r="BP16" s="38"/>
      <c r="BQ16" s="38"/>
      <c r="BR16" s="38"/>
      <c r="BS16" s="38"/>
      <c r="BT16" s="38"/>
      <c r="BU16" s="38"/>
      <c r="BV16" s="36"/>
      <c r="BW16" s="36"/>
      <c r="BX16" s="36"/>
      <c r="BY16" s="36"/>
      <c r="BZ16" s="39"/>
      <c r="CA16" s="39"/>
      <c r="CB16" s="39"/>
      <c r="CC16" s="39"/>
      <c r="CD16" s="39"/>
      <c r="CE16" s="39"/>
      <c r="CF16" s="39"/>
      <c r="CG16" s="35"/>
      <c r="CH16" s="35"/>
      <c r="CI16" s="35"/>
      <c r="CJ16" s="35"/>
      <c r="CK16" s="35"/>
      <c r="CL16" s="35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</row>
    <row r="17" spans="60:119" s="41" customFormat="1" ht="18" customHeight="1" thickBot="1">
      <c r="BH17" s="35"/>
      <c r="BI17" s="36"/>
      <c r="BJ17" s="37"/>
      <c r="BK17" s="37"/>
      <c r="BL17" s="37"/>
      <c r="BM17" s="37"/>
      <c r="BN17" s="37"/>
      <c r="BO17" s="38"/>
      <c r="BP17" s="38"/>
      <c r="BQ17" s="38"/>
      <c r="BR17" s="38"/>
      <c r="BS17" s="38"/>
      <c r="BT17" s="38"/>
      <c r="BU17" s="38"/>
      <c r="BV17" s="36"/>
      <c r="BW17" s="36"/>
      <c r="BX17" s="36"/>
      <c r="BY17" s="36"/>
      <c r="BZ17" s="39"/>
      <c r="CA17" s="39"/>
      <c r="CB17" s="39"/>
      <c r="CC17" s="39"/>
      <c r="CD17" s="39"/>
      <c r="CE17" s="39"/>
      <c r="CF17" s="39"/>
      <c r="CG17" s="35"/>
      <c r="CH17" s="35"/>
      <c r="CI17" s="35"/>
      <c r="CJ17" s="35"/>
      <c r="CK17" s="35"/>
      <c r="CL17" s="35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</row>
    <row r="18" spans="2:111" s="41" customFormat="1" ht="18" customHeight="1" thickBot="1">
      <c r="B18" s="309" t="s">
        <v>6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9"/>
      <c r="AA18" s="213" t="s">
        <v>7</v>
      </c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5"/>
      <c r="AV18" s="108"/>
      <c r="AW18" s="108"/>
      <c r="AX18" s="108"/>
      <c r="AY18" s="108"/>
      <c r="AZ18" s="35"/>
      <c r="BA18" s="36"/>
      <c r="BB18" s="36"/>
      <c r="BC18" s="36"/>
      <c r="BD18" s="36"/>
      <c r="BE18" s="38"/>
      <c r="BF18" s="37"/>
      <c r="BG18" s="38"/>
      <c r="BH18" s="38"/>
      <c r="BI18" s="38"/>
      <c r="BJ18" s="38"/>
      <c r="BK18" s="38"/>
      <c r="BL18" s="38"/>
      <c r="BM18" s="38"/>
      <c r="BN18" s="36"/>
      <c r="BO18" s="36"/>
      <c r="BP18" s="36"/>
      <c r="BQ18" s="36"/>
      <c r="BR18" s="39"/>
      <c r="BS18" s="39"/>
      <c r="BT18" s="109"/>
      <c r="BU18" s="109"/>
      <c r="BV18" s="109"/>
      <c r="BW18" s="109"/>
      <c r="BX18" s="109"/>
      <c r="BY18" s="35"/>
      <c r="BZ18" s="35"/>
      <c r="CA18" s="35"/>
      <c r="CB18" s="35"/>
      <c r="CC18" s="35"/>
      <c r="CD18" s="35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</row>
    <row r="19" spans="1:111" s="41" customFormat="1" ht="18" customHeight="1">
      <c r="A19" s="110">
        <v>1</v>
      </c>
      <c r="B19" s="207" t="s">
        <v>60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9"/>
      <c r="Z19" s="110">
        <v>1</v>
      </c>
      <c r="AA19" s="207" t="s">
        <v>59</v>
      </c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9"/>
      <c r="AV19" s="108"/>
      <c r="AW19" s="108"/>
      <c r="AX19" s="108"/>
      <c r="AY19" s="108"/>
      <c r="AZ19" s="35"/>
      <c r="BA19" s="36"/>
      <c r="BB19" s="36"/>
      <c r="BC19" s="36"/>
      <c r="BD19" s="36"/>
      <c r="BE19" s="38"/>
      <c r="BF19" s="37"/>
      <c r="BG19" s="38"/>
      <c r="BH19" s="38"/>
      <c r="BI19" s="38"/>
      <c r="BJ19" s="38"/>
      <c r="BK19" s="38"/>
      <c r="BL19" s="38"/>
      <c r="BM19" s="38"/>
      <c r="BN19" s="36"/>
      <c r="BO19" s="36"/>
      <c r="BP19" s="36"/>
      <c r="BQ19" s="36"/>
      <c r="BR19" s="39"/>
      <c r="BS19" s="39"/>
      <c r="BT19" s="109"/>
      <c r="BU19" s="109"/>
      <c r="BV19" s="109"/>
      <c r="BW19" s="109"/>
      <c r="BX19" s="109"/>
      <c r="BY19" s="35"/>
      <c r="BZ19" s="35"/>
      <c r="CA19" s="35"/>
      <c r="CB19" s="35"/>
      <c r="CC19" s="35"/>
      <c r="CD19" s="35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</row>
    <row r="20" spans="1:111" s="41" customFormat="1" ht="18" customHeight="1">
      <c r="A20" s="110">
        <v>2</v>
      </c>
      <c r="B20" s="162" t="s">
        <v>64</v>
      </c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4"/>
      <c r="W20" s="149"/>
      <c r="Z20" s="110">
        <v>2</v>
      </c>
      <c r="AA20" s="162" t="s">
        <v>61</v>
      </c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4"/>
      <c r="AV20" s="108"/>
      <c r="AW20" s="108"/>
      <c r="AX20" s="108"/>
      <c r="AY20" s="108"/>
      <c r="AZ20" s="35"/>
      <c r="BA20" s="36"/>
      <c r="BB20" s="36"/>
      <c r="BC20" s="36"/>
      <c r="BD20" s="36"/>
      <c r="BE20" s="38"/>
      <c r="BF20" s="37"/>
      <c r="BG20" s="38"/>
      <c r="BH20" s="38"/>
      <c r="BI20" s="38"/>
      <c r="BJ20" s="38"/>
      <c r="BK20" s="38"/>
      <c r="BL20" s="38"/>
      <c r="BM20" s="38"/>
      <c r="BN20" s="36"/>
      <c r="BO20" s="36"/>
      <c r="BP20" s="36"/>
      <c r="BQ20" s="36"/>
      <c r="BR20" s="39"/>
      <c r="BS20" s="39"/>
      <c r="BT20" s="109"/>
      <c r="BU20" s="109"/>
      <c r="BV20" s="109"/>
      <c r="BW20" s="109"/>
      <c r="BX20" s="109"/>
      <c r="BY20" s="35"/>
      <c r="BZ20" s="35"/>
      <c r="CA20" s="35"/>
      <c r="CB20" s="35"/>
      <c r="CC20" s="35"/>
      <c r="CD20" s="35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</row>
    <row r="21" spans="1:127" s="41" customFormat="1" ht="18" customHeight="1">
      <c r="A21" s="110">
        <v>3</v>
      </c>
      <c r="B21" s="162" t="s">
        <v>62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4"/>
      <c r="W21" s="149" t="s">
        <v>48</v>
      </c>
      <c r="Z21" s="110">
        <v>3</v>
      </c>
      <c r="AA21" s="162" t="s">
        <v>63</v>
      </c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4"/>
      <c r="AV21" s="108"/>
      <c r="AW21" s="108"/>
      <c r="AX21" s="108"/>
      <c r="AY21" s="108"/>
      <c r="AZ21" s="35"/>
      <c r="BA21" s="36"/>
      <c r="BB21" s="36"/>
      <c r="BC21" s="36"/>
      <c r="BD21" s="36"/>
      <c r="BE21" s="38"/>
      <c r="BF21" s="37"/>
      <c r="BG21" s="38"/>
      <c r="BH21" s="38"/>
      <c r="BI21" s="38"/>
      <c r="BJ21" s="38"/>
      <c r="DQ21" s="35"/>
      <c r="DR21" s="36"/>
      <c r="DS21" s="37"/>
      <c r="DT21" s="37"/>
      <c r="DU21" s="37"/>
      <c r="DV21" s="37"/>
      <c r="DW21" s="37"/>
    </row>
    <row r="22" spans="1:61" s="41" customFormat="1" ht="18" customHeight="1" thickBot="1">
      <c r="A22" s="110">
        <v>4</v>
      </c>
      <c r="B22" s="162" t="s">
        <v>66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4"/>
      <c r="W22" s="149" t="s">
        <v>49</v>
      </c>
      <c r="Z22" s="110">
        <v>4</v>
      </c>
      <c r="AA22" s="162" t="s">
        <v>65</v>
      </c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4"/>
      <c r="AV22" s="108"/>
      <c r="AW22" s="108"/>
      <c r="AX22" s="108"/>
      <c r="AY22" s="108"/>
      <c r="AZ22" s="35"/>
      <c r="BA22" s="36"/>
      <c r="BB22" s="36"/>
      <c r="BC22" s="36"/>
      <c r="BD22" s="36"/>
      <c r="BE22" s="38"/>
      <c r="BF22" s="37"/>
      <c r="BG22" s="38"/>
      <c r="BH22" s="38"/>
      <c r="BI22" s="38"/>
    </row>
    <row r="23" spans="1:61" s="41" customFormat="1" ht="18" customHeight="1" thickBot="1">
      <c r="A23" s="110">
        <v>5</v>
      </c>
      <c r="B23" s="207" t="s">
        <v>58</v>
      </c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9"/>
      <c r="W23" s="149" t="s">
        <v>50</v>
      </c>
      <c r="Z23" s="110">
        <v>5</v>
      </c>
      <c r="AA23" s="310" t="s">
        <v>67</v>
      </c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1"/>
      <c r="AP23" s="311"/>
      <c r="AQ23" s="311"/>
      <c r="AR23" s="311"/>
      <c r="AS23" s="311"/>
      <c r="AT23" s="311"/>
      <c r="AU23" s="312"/>
      <c r="AV23" s="108"/>
      <c r="AW23" s="108"/>
      <c r="AX23" s="108"/>
      <c r="AY23" s="108"/>
      <c r="AZ23" s="35"/>
      <c r="BA23" s="36"/>
      <c r="BB23" s="36"/>
      <c r="BC23" s="36"/>
      <c r="BD23" s="36"/>
      <c r="BE23" s="38"/>
      <c r="BF23" s="37"/>
      <c r="BG23" s="38"/>
      <c r="BH23" s="38"/>
      <c r="BI23" s="38"/>
    </row>
    <row r="24" spans="60:61" s="41" customFormat="1" ht="18" customHeight="1">
      <c r="BH24" s="35"/>
      <c r="BI24" s="36"/>
    </row>
    <row r="25" spans="2:61" s="41" customFormat="1" ht="18" customHeight="1">
      <c r="B25" s="46" t="s">
        <v>8</v>
      </c>
      <c r="BH25" s="35"/>
      <c r="BI25" s="36"/>
    </row>
    <row r="26" spans="60:61" s="41" customFormat="1" ht="18" customHeight="1" thickBot="1">
      <c r="BH26" s="35"/>
      <c r="BI26" s="36"/>
    </row>
    <row r="27" spans="2:61" s="41" customFormat="1" ht="18" customHeight="1" thickBot="1">
      <c r="B27" s="254" t="s">
        <v>9</v>
      </c>
      <c r="C27" s="255"/>
      <c r="D27" s="256" t="s">
        <v>10</v>
      </c>
      <c r="E27" s="257"/>
      <c r="F27" s="258"/>
      <c r="G27" s="256" t="s">
        <v>52</v>
      </c>
      <c r="H27" s="257"/>
      <c r="I27" s="257"/>
      <c r="J27" s="258"/>
      <c r="K27" s="256" t="s">
        <v>11</v>
      </c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8"/>
      <c r="BB27" s="262" t="s">
        <v>12</v>
      </c>
      <c r="BC27" s="263"/>
      <c r="BD27" s="263"/>
      <c r="BE27" s="263"/>
      <c r="BF27" s="263"/>
      <c r="BG27" s="134"/>
      <c r="BH27" s="36"/>
      <c r="BI27" s="36"/>
    </row>
    <row r="28" spans="2:61" s="41" customFormat="1" ht="18" customHeight="1">
      <c r="B28" s="304">
        <v>1</v>
      </c>
      <c r="C28" s="305"/>
      <c r="D28" s="305" t="s">
        <v>13</v>
      </c>
      <c r="E28" s="305"/>
      <c r="F28" s="305"/>
      <c r="G28" s="313">
        <f>$H$11</f>
        <v>0.3958333333333333</v>
      </c>
      <c r="H28" s="314"/>
      <c r="I28" s="314"/>
      <c r="J28" s="315"/>
      <c r="K28" s="191" t="str">
        <f>B23</f>
        <v>SSV Ostheim F3 </v>
      </c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11" t="s">
        <v>14</v>
      </c>
      <c r="AG28" s="192" t="str">
        <f>B20</f>
        <v>SV Adler Dellbrück F2</v>
      </c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210"/>
      <c r="BB28" s="198">
        <v>0</v>
      </c>
      <c r="BC28" s="199"/>
      <c r="BD28" s="199"/>
      <c r="BE28" s="197">
        <v>0</v>
      </c>
      <c r="BF28" s="197"/>
      <c r="BG28" s="135"/>
      <c r="BH28" s="136"/>
      <c r="BI28" s="112"/>
    </row>
    <row r="29" spans="2:61" s="41" customFormat="1" ht="18" customHeight="1">
      <c r="B29" s="203">
        <v>2</v>
      </c>
      <c r="C29" s="204"/>
      <c r="D29" s="204" t="s">
        <v>15</v>
      </c>
      <c r="E29" s="204"/>
      <c r="F29" s="204"/>
      <c r="G29" s="306">
        <f>G28+TEXT($U$11*($X$11/1440)+($AI$11/1440)+($AW$11/1440),"hh:mm")</f>
        <v>0.4034722222222222</v>
      </c>
      <c r="H29" s="307"/>
      <c r="I29" s="307"/>
      <c r="J29" s="308"/>
      <c r="K29" s="259" t="str">
        <f>AA23</f>
        <v>SV Menden F2</v>
      </c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13" t="s">
        <v>14</v>
      </c>
      <c r="AG29" s="195" t="str">
        <f>AA20</f>
        <v>FC Viktoria Köln F2</v>
      </c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6"/>
      <c r="BB29" s="153">
        <v>0</v>
      </c>
      <c r="BC29" s="154"/>
      <c r="BD29" s="154"/>
      <c r="BE29" s="179">
        <v>1</v>
      </c>
      <c r="BF29" s="179"/>
      <c r="BG29" s="135"/>
      <c r="BH29" s="136"/>
      <c r="BI29" s="112"/>
    </row>
    <row r="30" spans="2:61" s="41" customFormat="1" ht="18" customHeight="1">
      <c r="B30" s="203">
        <v>3</v>
      </c>
      <c r="C30" s="204"/>
      <c r="D30" s="204" t="s">
        <v>13</v>
      </c>
      <c r="E30" s="204"/>
      <c r="F30" s="204"/>
      <c r="G30" s="306">
        <f aca="true" t="shared" si="0" ref="G30:G46">G29+TEXT($U$11*($X$11/1440)+($AI$11/1440)+($AW$11/1440),"hh:mm")</f>
        <v>0.41111111111111104</v>
      </c>
      <c r="H30" s="307"/>
      <c r="I30" s="307"/>
      <c r="J30" s="308"/>
      <c r="K30" s="259" t="str">
        <f>B19</f>
        <v>SC Rondorf F2</v>
      </c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13" t="s">
        <v>14</v>
      </c>
      <c r="AG30" s="195" t="str">
        <f>B21</f>
        <v>SuS Nippes 12 F2</v>
      </c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6"/>
      <c r="BB30" s="153">
        <v>3</v>
      </c>
      <c r="BC30" s="154"/>
      <c r="BD30" s="154"/>
      <c r="BE30" s="179">
        <v>0</v>
      </c>
      <c r="BF30" s="179"/>
      <c r="BG30" s="135"/>
      <c r="BH30" s="136"/>
      <c r="BI30" s="112"/>
    </row>
    <row r="31" spans="2:61" s="41" customFormat="1" ht="18" customHeight="1">
      <c r="B31" s="203">
        <v>4</v>
      </c>
      <c r="C31" s="204"/>
      <c r="D31" s="204" t="s">
        <v>15</v>
      </c>
      <c r="E31" s="204"/>
      <c r="F31" s="204"/>
      <c r="G31" s="306">
        <f t="shared" si="0"/>
        <v>0.4187499999999999</v>
      </c>
      <c r="H31" s="307"/>
      <c r="I31" s="307"/>
      <c r="J31" s="308"/>
      <c r="K31" s="259" t="str">
        <f>AA19</f>
        <v>Rot-Weis Lessenich F2</v>
      </c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13" t="s">
        <v>14</v>
      </c>
      <c r="AG31" s="195" t="str">
        <f>AA21</f>
        <v>SC Brück 07 F2</v>
      </c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6"/>
      <c r="BB31" s="153">
        <v>0</v>
      </c>
      <c r="BC31" s="154"/>
      <c r="BD31" s="154"/>
      <c r="BE31" s="179">
        <v>1</v>
      </c>
      <c r="BF31" s="179"/>
      <c r="BG31" s="135"/>
      <c r="BH31" s="136"/>
      <c r="BI31" s="112"/>
    </row>
    <row r="32" spans="2:61" s="41" customFormat="1" ht="18" customHeight="1">
      <c r="B32" s="203">
        <v>5</v>
      </c>
      <c r="C32" s="204"/>
      <c r="D32" s="204" t="s">
        <v>13</v>
      </c>
      <c r="E32" s="204"/>
      <c r="F32" s="204"/>
      <c r="G32" s="306">
        <f t="shared" si="0"/>
        <v>0.42638888888888876</v>
      </c>
      <c r="H32" s="307"/>
      <c r="I32" s="307"/>
      <c r="J32" s="308"/>
      <c r="K32" s="259" t="str">
        <f>B20</f>
        <v>SV Adler Dellbrück F2</v>
      </c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13" t="s">
        <v>14</v>
      </c>
      <c r="AG32" s="195" t="str">
        <f>B22</f>
        <v>TFG Nippes 78 F2</v>
      </c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6"/>
      <c r="BB32" s="153">
        <v>0</v>
      </c>
      <c r="BC32" s="154"/>
      <c r="BD32" s="154"/>
      <c r="BE32" s="179">
        <v>1</v>
      </c>
      <c r="BF32" s="179"/>
      <c r="BG32" s="135"/>
      <c r="BH32" s="136"/>
      <c r="BI32" s="112"/>
    </row>
    <row r="33" spans="2:61" s="41" customFormat="1" ht="18" customHeight="1">
      <c r="B33" s="203">
        <v>6</v>
      </c>
      <c r="C33" s="204"/>
      <c r="D33" s="204" t="s">
        <v>15</v>
      </c>
      <c r="E33" s="204"/>
      <c r="F33" s="204"/>
      <c r="G33" s="306">
        <f t="shared" si="0"/>
        <v>0.4340277777777776</v>
      </c>
      <c r="H33" s="307"/>
      <c r="I33" s="307"/>
      <c r="J33" s="308"/>
      <c r="K33" s="259" t="str">
        <f>AA20</f>
        <v>FC Viktoria Köln F2</v>
      </c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13" t="s">
        <v>14</v>
      </c>
      <c r="AG33" s="195" t="str">
        <f>AA22</f>
        <v>FC Pesch F2</v>
      </c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6"/>
      <c r="BB33" s="153">
        <v>4</v>
      </c>
      <c r="BC33" s="154"/>
      <c r="BD33" s="154"/>
      <c r="BE33" s="179">
        <v>0</v>
      </c>
      <c r="BF33" s="179"/>
      <c r="BG33" s="135"/>
      <c r="BH33" s="136"/>
      <c r="BI33" s="112"/>
    </row>
    <row r="34" spans="2:61" s="41" customFormat="1" ht="18" customHeight="1">
      <c r="B34" s="203">
        <v>7</v>
      </c>
      <c r="C34" s="204"/>
      <c r="D34" s="204" t="s">
        <v>13</v>
      </c>
      <c r="E34" s="204"/>
      <c r="F34" s="204"/>
      <c r="G34" s="306">
        <f t="shared" si="0"/>
        <v>0.4416666666666665</v>
      </c>
      <c r="H34" s="307"/>
      <c r="I34" s="307"/>
      <c r="J34" s="308"/>
      <c r="K34" s="259" t="str">
        <f>B21</f>
        <v>SuS Nippes 12 F2</v>
      </c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13" t="s">
        <v>14</v>
      </c>
      <c r="AG34" s="195" t="str">
        <f>B23</f>
        <v>SSV Ostheim F3 </v>
      </c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6"/>
      <c r="BB34" s="153">
        <v>1</v>
      </c>
      <c r="BC34" s="154"/>
      <c r="BD34" s="154"/>
      <c r="BE34" s="179">
        <v>1</v>
      </c>
      <c r="BF34" s="179"/>
      <c r="BG34" s="135"/>
      <c r="BH34" s="136"/>
      <c r="BI34" s="112"/>
    </row>
    <row r="35" spans="2:61" s="41" customFormat="1" ht="18" customHeight="1">
      <c r="B35" s="203">
        <v>8</v>
      </c>
      <c r="C35" s="204"/>
      <c r="D35" s="204" t="s">
        <v>15</v>
      </c>
      <c r="E35" s="204"/>
      <c r="F35" s="204"/>
      <c r="G35" s="306">
        <f t="shared" si="0"/>
        <v>0.44930555555555535</v>
      </c>
      <c r="H35" s="307"/>
      <c r="I35" s="307"/>
      <c r="J35" s="308"/>
      <c r="K35" s="259" t="str">
        <f>AA21</f>
        <v>SC Brück 07 F2</v>
      </c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13" t="s">
        <v>14</v>
      </c>
      <c r="AG35" s="195" t="str">
        <f>AA23</f>
        <v>SV Menden F2</v>
      </c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6"/>
      <c r="BB35" s="153">
        <v>0</v>
      </c>
      <c r="BC35" s="154"/>
      <c r="BD35" s="154"/>
      <c r="BE35" s="179">
        <v>0</v>
      </c>
      <c r="BF35" s="179"/>
      <c r="BG35" s="135"/>
      <c r="BH35" s="136"/>
      <c r="BI35" s="112"/>
    </row>
    <row r="36" spans="2:61" s="41" customFormat="1" ht="18" customHeight="1">
      <c r="B36" s="203">
        <v>9</v>
      </c>
      <c r="C36" s="204"/>
      <c r="D36" s="204" t="s">
        <v>13</v>
      </c>
      <c r="E36" s="204"/>
      <c r="F36" s="204"/>
      <c r="G36" s="306">
        <f t="shared" si="0"/>
        <v>0.4569444444444442</v>
      </c>
      <c r="H36" s="307"/>
      <c r="I36" s="307"/>
      <c r="J36" s="308"/>
      <c r="K36" s="259" t="str">
        <f>B22</f>
        <v>TFG Nippes 78 F2</v>
      </c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13" t="s">
        <v>14</v>
      </c>
      <c r="AG36" s="195" t="str">
        <f>B19</f>
        <v>SC Rondorf F2</v>
      </c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6"/>
      <c r="BB36" s="153">
        <v>4</v>
      </c>
      <c r="BC36" s="154"/>
      <c r="BD36" s="154"/>
      <c r="BE36" s="179">
        <v>0</v>
      </c>
      <c r="BF36" s="179"/>
      <c r="BG36" s="135"/>
      <c r="BH36" s="136"/>
      <c r="BI36" s="112"/>
    </row>
    <row r="37" spans="2:61" s="41" customFormat="1" ht="18" customHeight="1">
      <c r="B37" s="203">
        <v>10</v>
      </c>
      <c r="C37" s="204"/>
      <c r="D37" s="204" t="s">
        <v>15</v>
      </c>
      <c r="E37" s="204"/>
      <c r="F37" s="204"/>
      <c r="G37" s="306">
        <f t="shared" si="0"/>
        <v>0.46458333333333307</v>
      </c>
      <c r="H37" s="307"/>
      <c r="I37" s="307"/>
      <c r="J37" s="308"/>
      <c r="K37" s="259" t="str">
        <f>AA22</f>
        <v>FC Pesch F2</v>
      </c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13" t="s">
        <v>14</v>
      </c>
      <c r="AG37" s="195" t="str">
        <f>AA19</f>
        <v>Rot-Weis Lessenich F2</v>
      </c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6"/>
      <c r="BB37" s="153">
        <v>2</v>
      </c>
      <c r="BC37" s="154"/>
      <c r="BD37" s="154"/>
      <c r="BE37" s="179">
        <v>0</v>
      </c>
      <c r="BF37" s="179"/>
      <c r="BG37" s="135"/>
      <c r="BH37" s="136"/>
      <c r="BI37" s="112"/>
    </row>
    <row r="38" spans="2:61" s="41" customFormat="1" ht="18" customHeight="1">
      <c r="B38" s="203">
        <v>11</v>
      </c>
      <c r="C38" s="204"/>
      <c r="D38" s="204" t="s">
        <v>13</v>
      </c>
      <c r="E38" s="204"/>
      <c r="F38" s="204"/>
      <c r="G38" s="306">
        <f t="shared" si="0"/>
        <v>0.47222222222222193</v>
      </c>
      <c r="H38" s="307"/>
      <c r="I38" s="307"/>
      <c r="J38" s="308"/>
      <c r="K38" s="259" t="str">
        <f>B20</f>
        <v>SV Adler Dellbrück F2</v>
      </c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13" t="s">
        <v>14</v>
      </c>
      <c r="AG38" s="195" t="str">
        <f>B21</f>
        <v>SuS Nippes 12 F2</v>
      </c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6"/>
      <c r="BB38" s="153">
        <v>1</v>
      </c>
      <c r="BC38" s="154"/>
      <c r="BD38" s="154"/>
      <c r="BE38" s="179">
        <v>0</v>
      </c>
      <c r="BF38" s="179"/>
      <c r="BG38" s="135"/>
      <c r="BH38" s="136"/>
      <c r="BI38" s="112"/>
    </row>
    <row r="39" spans="2:61" s="41" customFormat="1" ht="18" customHeight="1">
      <c r="B39" s="203">
        <v>12</v>
      </c>
      <c r="C39" s="204"/>
      <c r="D39" s="204" t="s">
        <v>15</v>
      </c>
      <c r="E39" s="204"/>
      <c r="F39" s="204"/>
      <c r="G39" s="306">
        <f t="shared" si="0"/>
        <v>0.4798611111111108</v>
      </c>
      <c r="H39" s="307"/>
      <c r="I39" s="307"/>
      <c r="J39" s="308"/>
      <c r="K39" s="259" t="str">
        <f>AA20</f>
        <v>FC Viktoria Köln F2</v>
      </c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13" t="s">
        <v>14</v>
      </c>
      <c r="AG39" s="195" t="str">
        <f>AA21</f>
        <v>SC Brück 07 F2</v>
      </c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6"/>
      <c r="BB39" s="153">
        <v>5</v>
      </c>
      <c r="BC39" s="154"/>
      <c r="BD39" s="154"/>
      <c r="BE39" s="179">
        <v>0</v>
      </c>
      <c r="BF39" s="179"/>
      <c r="BG39" s="135"/>
      <c r="BH39" s="136"/>
      <c r="BI39" s="112"/>
    </row>
    <row r="40" spans="2:61" s="41" customFormat="1" ht="18" customHeight="1">
      <c r="B40" s="203">
        <v>13</v>
      </c>
      <c r="C40" s="204"/>
      <c r="D40" s="204" t="s">
        <v>13</v>
      </c>
      <c r="E40" s="204"/>
      <c r="F40" s="204"/>
      <c r="G40" s="306">
        <f t="shared" si="0"/>
        <v>0.48749999999999966</v>
      </c>
      <c r="H40" s="307"/>
      <c r="I40" s="307"/>
      <c r="J40" s="308"/>
      <c r="K40" s="259" t="str">
        <f>B22</f>
        <v>TFG Nippes 78 F2</v>
      </c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13" t="s">
        <v>14</v>
      </c>
      <c r="AG40" s="195" t="str">
        <f>B23</f>
        <v>SSV Ostheim F3 </v>
      </c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6"/>
      <c r="BB40" s="153">
        <v>1</v>
      </c>
      <c r="BC40" s="154"/>
      <c r="BD40" s="154"/>
      <c r="BE40" s="179">
        <v>0</v>
      </c>
      <c r="BF40" s="179"/>
      <c r="BG40" s="135"/>
      <c r="BH40" s="136"/>
      <c r="BI40" s="112"/>
    </row>
    <row r="41" spans="2:61" s="41" customFormat="1" ht="18" customHeight="1">
      <c r="B41" s="203">
        <v>14</v>
      </c>
      <c r="C41" s="204"/>
      <c r="D41" s="204" t="s">
        <v>15</v>
      </c>
      <c r="E41" s="204"/>
      <c r="F41" s="204"/>
      <c r="G41" s="306">
        <f t="shared" si="0"/>
        <v>0.4951388888888885</v>
      </c>
      <c r="H41" s="307"/>
      <c r="I41" s="307"/>
      <c r="J41" s="308"/>
      <c r="K41" s="259" t="str">
        <f>AA22</f>
        <v>FC Pesch F2</v>
      </c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13" t="s">
        <v>14</v>
      </c>
      <c r="AG41" s="195" t="str">
        <f>AA23</f>
        <v>SV Menden F2</v>
      </c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6"/>
      <c r="BB41" s="153">
        <v>0</v>
      </c>
      <c r="BC41" s="154"/>
      <c r="BD41" s="154"/>
      <c r="BE41" s="179">
        <v>0</v>
      </c>
      <c r="BF41" s="179"/>
      <c r="BG41" s="135"/>
      <c r="BH41" s="136"/>
      <c r="BI41" s="112"/>
    </row>
    <row r="42" spans="2:61" s="41" customFormat="1" ht="18" customHeight="1">
      <c r="B42" s="203">
        <v>15</v>
      </c>
      <c r="C42" s="204"/>
      <c r="D42" s="204" t="s">
        <v>13</v>
      </c>
      <c r="E42" s="204"/>
      <c r="F42" s="204"/>
      <c r="G42" s="306">
        <f t="shared" si="0"/>
        <v>0.5027777777777774</v>
      </c>
      <c r="H42" s="307"/>
      <c r="I42" s="307"/>
      <c r="J42" s="308"/>
      <c r="K42" s="259" t="str">
        <f>B19</f>
        <v>SC Rondorf F2</v>
      </c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13" t="s">
        <v>14</v>
      </c>
      <c r="AG42" s="195" t="str">
        <f>B20</f>
        <v>SV Adler Dellbrück F2</v>
      </c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6"/>
      <c r="BB42" s="153">
        <v>0</v>
      </c>
      <c r="BC42" s="154"/>
      <c r="BD42" s="154"/>
      <c r="BE42" s="179">
        <v>0</v>
      </c>
      <c r="BF42" s="179"/>
      <c r="BG42" s="135"/>
      <c r="BH42" s="136"/>
      <c r="BI42" s="112"/>
    </row>
    <row r="43" spans="2:61" s="41" customFormat="1" ht="18" customHeight="1">
      <c r="B43" s="203">
        <v>16</v>
      </c>
      <c r="C43" s="204"/>
      <c r="D43" s="204" t="s">
        <v>15</v>
      </c>
      <c r="E43" s="204"/>
      <c r="F43" s="204"/>
      <c r="G43" s="306">
        <f t="shared" si="0"/>
        <v>0.5104166666666663</v>
      </c>
      <c r="H43" s="307"/>
      <c r="I43" s="307"/>
      <c r="J43" s="308"/>
      <c r="K43" s="259" t="str">
        <f>AA19</f>
        <v>Rot-Weis Lessenich F2</v>
      </c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13" t="s">
        <v>14</v>
      </c>
      <c r="AG43" s="195" t="str">
        <f>AA20</f>
        <v>FC Viktoria Köln F2</v>
      </c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6"/>
      <c r="BB43" s="153">
        <v>0</v>
      </c>
      <c r="BC43" s="154"/>
      <c r="BD43" s="154"/>
      <c r="BE43" s="179">
        <v>0</v>
      </c>
      <c r="BF43" s="179"/>
      <c r="BG43" s="135"/>
      <c r="BH43" s="136"/>
      <c r="BI43" s="112"/>
    </row>
    <row r="44" spans="2:61" s="41" customFormat="1" ht="18" customHeight="1">
      <c r="B44" s="203">
        <v>17</v>
      </c>
      <c r="C44" s="204"/>
      <c r="D44" s="204" t="s">
        <v>13</v>
      </c>
      <c r="E44" s="204"/>
      <c r="F44" s="204"/>
      <c r="G44" s="306">
        <f t="shared" si="0"/>
        <v>0.5180555555555552</v>
      </c>
      <c r="H44" s="307"/>
      <c r="I44" s="307"/>
      <c r="J44" s="308"/>
      <c r="K44" s="259" t="str">
        <f>B21</f>
        <v>SuS Nippes 12 F2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13" t="s">
        <v>14</v>
      </c>
      <c r="AG44" s="195" t="str">
        <f>B22</f>
        <v>TFG Nippes 78 F2</v>
      </c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6"/>
      <c r="BB44" s="153">
        <v>1</v>
      </c>
      <c r="BC44" s="154"/>
      <c r="BD44" s="154"/>
      <c r="BE44" s="179">
        <v>1</v>
      </c>
      <c r="BF44" s="179"/>
      <c r="BG44" s="135"/>
      <c r="BH44" s="136"/>
      <c r="BI44" s="112"/>
    </row>
    <row r="45" spans="2:61" s="41" customFormat="1" ht="18" customHeight="1">
      <c r="B45" s="203">
        <v>18</v>
      </c>
      <c r="C45" s="204"/>
      <c r="D45" s="204" t="s">
        <v>15</v>
      </c>
      <c r="E45" s="204"/>
      <c r="F45" s="204"/>
      <c r="G45" s="306">
        <f t="shared" si="0"/>
        <v>0.525694444444444</v>
      </c>
      <c r="H45" s="307"/>
      <c r="I45" s="307"/>
      <c r="J45" s="308"/>
      <c r="K45" s="259" t="str">
        <f>AA21</f>
        <v>SC Brück 07 F2</v>
      </c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13" t="s">
        <v>14</v>
      </c>
      <c r="AG45" s="195" t="str">
        <f>AA22</f>
        <v>FC Pesch F2</v>
      </c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6"/>
      <c r="BB45" s="153">
        <v>0</v>
      </c>
      <c r="BC45" s="154"/>
      <c r="BD45" s="154"/>
      <c r="BE45" s="179">
        <v>0</v>
      </c>
      <c r="BF45" s="179"/>
      <c r="BG45" s="135"/>
      <c r="BH45" s="136"/>
      <c r="BI45" s="112"/>
    </row>
    <row r="46" spans="2:61" s="41" customFormat="1" ht="18" customHeight="1">
      <c r="B46" s="203">
        <v>19</v>
      </c>
      <c r="C46" s="204"/>
      <c r="D46" s="204" t="s">
        <v>13</v>
      </c>
      <c r="E46" s="204"/>
      <c r="F46" s="204"/>
      <c r="G46" s="306">
        <f t="shared" si="0"/>
        <v>0.5333333333333329</v>
      </c>
      <c r="H46" s="307"/>
      <c r="I46" s="307"/>
      <c r="J46" s="308"/>
      <c r="K46" s="259" t="str">
        <f>B23</f>
        <v>SSV Ostheim F3 </v>
      </c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13" t="s">
        <v>14</v>
      </c>
      <c r="AG46" s="195" t="str">
        <f>B19</f>
        <v>SC Rondorf F2</v>
      </c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6"/>
      <c r="BB46" s="153">
        <v>0</v>
      </c>
      <c r="BC46" s="154"/>
      <c r="BD46" s="154"/>
      <c r="BE46" s="179">
        <v>0</v>
      </c>
      <c r="BF46" s="179"/>
      <c r="BG46" s="135"/>
      <c r="BH46" s="136"/>
      <c r="BI46" s="112"/>
    </row>
    <row r="47" spans="2:61" s="41" customFormat="1" ht="18" customHeight="1" thickBot="1">
      <c r="B47" s="320">
        <v>20</v>
      </c>
      <c r="C47" s="321"/>
      <c r="D47" s="321" t="s">
        <v>15</v>
      </c>
      <c r="E47" s="321"/>
      <c r="F47" s="321"/>
      <c r="G47" s="339">
        <f>G46+TEXT($U$11*($X$11/1440)+($AI$11/1440)+($AW$11/1440),"hh:mm")</f>
        <v>0.5409722222222217</v>
      </c>
      <c r="H47" s="340"/>
      <c r="I47" s="340"/>
      <c r="J47" s="341"/>
      <c r="K47" s="356" t="str">
        <f>AA23</f>
        <v>SV Menden F2</v>
      </c>
      <c r="L47" s="337"/>
      <c r="M47" s="337"/>
      <c r="N47" s="337"/>
      <c r="O47" s="337"/>
      <c r="P47" s="337"/>
      <c r="Q47" s="337"/>
      <c r="R47" s="337"/>
      <c r="S47" s="337"/>
      <c r="T47" s="337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120" t="s">
        <v>14</v>
      </c>
      <c r="AG47" s="337" t="str">
        <f>AA19</f>
        <v>Rot-Weis Lessenich F2</v>
      </c>
      <c r="AH47" s="337"/>
      <c r="AI47" s="337"/>
      <c r="AJ47" s="337"/>
      <c r="AK47" s="337"/>
      <c r="AL47" s="337"/>
      <c r="AM47" s="337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8"/>
      <c r="BB47" s="363">
        <v>2</v>
      </c>
      <c r="BC47" s="364"/>
      <c r="BD47" s="364"/>
      <c r="BE47" s="365">
        <v>0</v>
      </c>
      <c r="BF47" s="365"/>
      <c r="BG47" s="135"/>
      <c r="BH47" s="136"/>
      <c r="BI47" s="112"/>
    </row>
    <row r="48" spans="2:61" s="41" customFormat="1" ht="16.5" customHeight="1" thickBot="1">
      <c r="B48" s="121"/>
      <c r="C48" s="121"/>
      <c r="D48" s="121"/>
      <c r="E48" s="121"/>
      <c r="F48" s="121"/>
      <c r="G48" s="121"/>
      <c r="H48" s="121"/>
      <c r="I48" s="121"/>
      <c r="J48" s="122"/>
      <c r="K48" s="122"/>
      <c r="L48" s="122"/>
      <c r="M48" s="122"/>
      <c r="N48" s="122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1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12"/>
      <c r="BC48" s="112"/>
      <c r="BD48" s="112"/>
      <c r="BE48" s="112"/>
      <c r="BF48" s="124"/>
      <c r="BG48" s="124"/>
      <c r="BH48" s="124"/>
      <c r="BI48" s="36"/>
    </row>
    <row r="49" spans="1:119" s="41" customFormat="1" ht="18" customHeight="1">
      <c r="A49" s="37"/>
      <c r="D49" s="46"/>
      <c r="J49" s="46" t="s">
        <v>54</v>
      </c>
      <c r="AG49" s="185" t="str">
        <f>L57</f>
        <v>TFG Nippes 78 F2</v>
      </c>
      <c r="AH49" s="186"/>
      <c r="AI49" s="186"/>
      <c r="AJ49" s="186" t="str">
        <f>L58</f>
        <v>SV Adler Dellbrück F2</v>
      </c>
      <c r="AK49" s="186"/>
      <c r="AL49" s="186"/>
      <c r="AM49" s="186" t="str">
        <f>L59</f>
        <v>SC Rondorf F2</v>
      </c>
      <c r="AN49" s="186"/>
      <c r="AO49" s="186"/>
      <c r="AP49" s="186" t="str">
        <f>L60</f>
        <v>SSV Ostheim F3 </v>
      </c>
      <c r="AQ49" s="186"/>
      <c r="AR49" s="186"/>
      <c r="AS49" s="186" t="str">
        <f>L61</f>
        <v>SuS Nippes 12 F2</v>
      </c>
      <c r="AT49" s="186"/>
      <c r="AU49" s="360"/>
      <c r="BJ49" s="35"/>
      <c r="BK49" s="36"/>
      <c r="BL49" s="37"/>
      <c r="BM49" s="37"/>
      <c r="BN49" s="37"/>
      <c r="BO49" s="38"/>
      <c r="BP49" s="38"/>
      <c r="BQ49" s="38"/>
      <c r="BR49" s="38"/>
      <c r="BS49" s="38"/>
      <c r="BT49" s="38"/>
      <c r="BU49" s="38"/>
      <c r="BV49" s="36"/>
      <c r="BW49" s="36"/>
      <c r="BX49" s="36"/>
      <c r="BY49" s="36"/>
      <c r="BZ49" s="39"/>
      <c r="CA49" s="39"/>
      <c r="CB49" s="39"/>
      <c r="CC49" s="39"/>
      <c r="CD49" s="39"/>
      <c r="CE49" s="39"/>
      <c r="CF49" s="39"/>
      <c r="CG49" s="35"/>
      <c r="CH49" s="35"/>
      <c r="CI49" s="35"/>
      <c r="CJ49" s="35"/>
      <c r="CK49" s="35"/>
      <c r="CL49" s="35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</row>
    <row r="50" spans="1:119" s="41" customFormat="1" ht="18" customHeight="1">
      <c r="A50" s="37"/>
      <c r="D50" s="46"/>
      <c r="AG50" s="187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361"/>
      <c r="BJ50" s="35"/>
      <c r="BK50" s="36"/>
      <c r="BL50" s="37"/>
      <c r="BM50" s="37"/>
      <c r="BN50" s="37"/>
      <c r="BO50" s="38"/>
      <c r="BP50" s="38"/>
      <c r="BQ50" s="38"/>
      <c r="BR50" s="38"/>
      <c r="BS50" s="38"/>
      <c r="BT50" s="38"/>
      <c r="BU50" s="38"/>
      <c r="BV50" s="36"/>
      <c r="BW50" s="36"/>
      <c r="BX50" s="36"/>
      <c r="BY50" s="36"/>
      <c r="BZ50" s="39"/>
      <c r="CA50" s="39"/>
      <c r="CB50" s="39"/>
      <c r="CC50" s="39"/>
      <c r="CD50" s="39"/>
      <c r="CE50" s="39"/>
      <c r="CF50" s="39"/>
      <c r="CG50" s="35"/>
      <c r="CH50" s="35"/>
      <c r="CI50" s="35"/>
      <c r="CJ50" s="35"/>
      <c r="CK50" s="35"/>
      <c r="CL50" s="35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</row>
    <row r="51" spans="1:119" s="41" customFormat="1" ht="18" customHeight="1">
      <c r="A51" s="37"/>
      <c r="D51" s="46"/>
      <c r="AG51" s="187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361"/>
      <c r="BJ51" s="35"/>
      <c r="BK51" s="36"/>
      <c r="BL51" s="37"/>
      <c r="BM51" s="37"/>
      <c r="BN51" s="37"/>
      <c r="BO51" s="38"/>
      <c r="BP51" s="38"/>
      <c r="BQ51" s="38"/>
      <c r="BR51" s="38"/>
      <c r="BS51" s="38"/>
      <c r="BT51" s="38"/>
      <c r="BU51" s="38"/>
      <c r="BV51" s="36"/>
      <c r="BW51" s="36"/>
      <c r="BX51" s="36"/>
      <c r="BY51" s="36"/>
      <c r="BZ51" s="39"/>
      <c r="CA51" s="39"/>
      <c r="CB51" s="39"/>
      <c r="CC51" s="39"/>
      <c r="CD51" s="39"/>
      <c r="CE51" s="39"/>
      <c r="CF51" s="39"/>
      <c r="CG51" s="35"/>
      <c r="CH51" s="35"/>
      <c r="CI51" s="35"/>
      <c r="CJ51" s="35"/>
      <c r="CK51" s="35"/>
      <c r="CL51" s="35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</row>
    <row r="52" spans="4:119" s="41" customFormat="1" ht="18" customHeight="1">
      <c r="D52" s="46"/>
      <c r="AG52" s="187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361"/>
      <c r="BJ52" s="35"/>
      <c r="BK52" s="36"/>
      <c r="BL52" s="37"/>
      <c r="BM52" s="37"/>
      <c r="BN52" s="37"/>
      <c r="BO52" s="38"/>
      <c r="BP52" s="38"/>
      <c r="BQ52" s="38"/>
      <c r="BR52" s="38"/>
      <c r="BS52" s="38"/>
      <c r="BT52" s="38"/>
      <c r="BU52" s="38"/>
      <c r="BV52" s="36"/>
      <c r="BW52" s="36"/>
      <c r="BX52" s="36"/>
      <c r="BY52" s="36"/>
      <c r="BZ52" s="39"/>
      <c r="CA52" s="39"/>
      <c r="CB52" s="39"/>
      <c r="CC52" s="39"/>
      <c r="CD52" s="39"/>
      <c r="CE52" s="39"/>
      <c r="CF52" s="39"/>
      <c r="CG52" s="35"/>
      <c r="CH52" s="35"/>
      <c r="CI52" s="35"/>
      <c r="CJ52" s="35"/>
      <c r="CK52" s="35"/>
      <c r="CL52" s="35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</row>
    <row r="53" spans="4:119" s="41" customFormat="1" ht="18" customHeight="1">
      <c r="D53" s="46"/>
      <c r="AG53" s="187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361"/>
      <c r="BJ53" s="35"/>
      <c r="BK53" s="36"/>
      <c r="BL53" s="37"/>
      <c r="BM53" s="37"/>
      <c r="BN53" s="37"/>
      <c r="BO53" s="38"/>
      <c r="BP53" s="38"/>
      <c r="BQ53" s="38"/>
      <c r="BR53" s="38"/>
      <c r="BS53" s="38"/>
      <c r="BT53" s="38"/>
      <c r="BU53" s="38"/>
      <c r="BV53" s="36"/>
      <c r="BW53" s="36"/>
      <c r="BX53" s="36"/>
      <c r="BY53" s="36"/>
      <c r="BZ53" s="39"/>
      <c r="CA53" s="39"/>
      <c r="CB53" s="39"/>
      <c r="CC53" s="39"/>
      <c r="CD53" s="39"/>
      <c r="CE53" s="39"/>
      <c r="CF53" s="39"/>
      <c r="CG53" s="35"/>
      <c r="CH53" s="35"/>
      <c r="CI53" s="35"/>
      <c r="CJ53" s="35"/>
      <c r="CK53" s="35"/>
      <c r="CL53" s="35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</row>
    <row r="54" spans="4:119" s="41" customFormat="1" ht="18" customHeight="1">
      <c r="D54" s="46"/>
      <c r="AG54" s="187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361"/>
      <c r="BJ54" s="35"/>
      <c r="BK54" s="36"/>
      <c r="BL54" s="37"/>
      <c r="BM54" s="37"/>
      <c r="BN54" s="37"/>
      <c r="BO54" s="38"/>
      <c r="BP54" s="38"/>
      <c r="BQ54" s="38"/>
      <c r="BR54" s="38"/>
      <c r="BS54" s="38"/>
      <c r="BT54" s="38"/>
      <c r="BU54" s="38"/>
      <c r="BV54" s="36"/>
      <c r="BW54" s="36"/>
      <c r="BX54" s="36"/>
      <c r="BY54" s="36"/>
      <c r="BZ54" s="39"/>
      <c r="CA54" s="39"/>
      <c r="CB54" s="39"/>
      <c r="CC54" s="39"/>
      <c r="CD54" s="39"/>
      <c r="CE54" s="39"/>
      <c r="CF54" s="39"/>
      <c r="CG54" s="35"/>
      <c r="CH54" s="35"/>
      <c r="CI54" s="35"/>
      <c r="CJ54" s="35"/>
      <c r="CK54" s="35"/>
      <c r="CL54" s="35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</row>
    <row r="55" spans="2:119" s="41" customFormat="1" ht="18" customHeight="1" thickBot="1">
      <c r="B55" s="221" t="s">
        <v>16</v>
      </c>
      <c r="C55" s="221"/>
      <c r="D55" s="221"/>
      <c r="E55" s="221"/>
      <c r="F55" s="221"/>
      <c r="G55" s="221"/>
      <c r="H55" s="221"/>
      <c r="AG55" s="187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361"/>
      <c r="BJ55" s="35"/>
      <c r="BK55" s="36"/>
      <c r="BL55" s="37"/>
      <c r="BM55" s="37"/>
      <c r="BN55" s="37"/>
      <c r="BO55" s="38"/>
      <c r="BP55" s="38"/>
      <c r="BQ55" s="38"/>
      <c r="BR55" s="38"/>
      <c r="BS55" s="38"/>
      <c r="BT55" s="38"/>
      <c r="BU55" s="38"/>
      <c r="BV55" s="36"/>
      <c r="BW55" s="36"/>
      <c r="BX55" s="36"/>
      <c r="BY55" s="36"/>
      <c r="BZ55" s="39"/>
      <c r="CA55" s="39"/>
      <c r="CB55" s="39"/>
      <c r="CC55" s="39"/>
      <c r="CD55" s="39"/>
      <c r="CE55" s="39"/>
      <c r="CF55" s="39"/>
      <c r="CG55" s="35"/>
      <c r="CH55" s="35"/>
      <c r="CI55" s="35"/>
      <c r="CJ55" s="35"/>
      <c r="CK55" s="35"/>
      <c r="CL55" s="35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</row>
    <row r="56" spans="2:119" s="41" customFormat="1" ht="18" customHeight="1" thickBot="1">
      <c r="B56" s="205" t="s">
        <v>17</v>
      </c>
      <c r="C56" s="205"/>
      <c r="D56" s="205"/>
      <c r="E56" s="205"/>
      <c r="F56" s="205" t="s">
        <v>18</v>
      </c>
      <c r="G56" s="205"/>
      <c r="H56" s="205"/>
      <c r="I56" s="33"/>
      <c r="J56" s="270" t="str">
        <f>IF(' '!K9=0,"Gruppe A",IF(' '!A9&lt;&gt;' '!K9,"es liegen nicht alle Ergebnisse vor","Gruppe A"))</f>
        <v>Gruppe A</v>
      </c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189"/>
      <c r="AH56" s="190"/>
      <c r="AI56" s="190"/>
      <c r="AJ56" s="190"/>
      <c r="AK56" s="190"/>
      <c r="AL56" s="190"/>
      <c r="AM56" s="190"/>
      <c r="AN56" s="190"/>
      <c r="AO56" s="190"/>
      <c r="AP56" s="190"/>
      <c r="AQ56" s="190"/>
      <c r="AR56" s="190"/>
      <c r="AS56" s="190"/>
      <c r="AT56" s="190"/>
      <c r="AU56" s="362"/>
      <c r="AV56" s="278" t="s">
        <v>19</v>
      </c>
      <c r="AW56" s="359"/>
      <c r="AX56" s="277" t="s">
        <v>20</v>
      </c>
      <c r="AY56" s="359"/>
      <c r="AZ56" s="277" t="s">
        <v>21</v>
      </c>
      <c r="BA56" s="359"/>
      <c r="BB56" s="277" t="s">
        <v>22</v>
      </c>
      <c r="BC56" s="359"/>
      <c r="BD56" s="277" t="s">
        <v>23</v>
      </c>
      <c r="BE56" s="278"/>
      <c r="BF56" s="278"/>
      <c r="BG56" s="278"/>
      <c r="BH56" s="359"/>
      <c r="BI56" s="277" t="s">
        <v>24</v>
      </c>
      <c r="BJ56" s="278"/>
      <c r="BK56" s="278"/>
      <c r="BL56" s="277" t="s">
        <v>25</v>
      </c>
      <c r="BM56" s="278"/>
      <c r="BN56" s="279"/>
      <c r="BO56" s="38"/>
      <c r="BP56" s="38"/>
      <c r="BQ56" s="38"/>
      <c r="BR56" s="38"/>
      <c r="BS56" s="38"/>
      <c r="BT56" s="38"/>
      <c r="BU56" s="38"/>
      <c r="BV56" s="36"/>
      <c r="BW56" s="36"/>
      <c r="BX56" s="36"/>
      <c r="BY56" s="36"/>
      <c r="BZ56" s="39"/>
      <c r="CA56" s="39"/>
      <c r="CB56" s="39"/>
      <c r="CC56" s="39"/>
      <c r="CD56" s="39"/>
      <c r="CE56" s="39"/>
      <c r="CF56" s="39"/>
      <c r="CG56" s="35"/>
      <c r="CH56" s="35"/>
      <c r="CI56" s="35"/>
      <c r="CJ56" s="35"/>
      <c r="CK56" s="35"/>
      <c r="CL56" s="35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</row>
    <row r="57" spans="2:119" s="41" customFormat="1" ht="18" customHeight="1">
      <c r="B57" s="175"/>
      <c r="C57" s="175"/>
      <c r="D57" s="175"/>
      <c r="E57" s="175"/>
      <c r="F57" s="175"/>
      <c r="G57" s="175"/>
      <c r="H57" s="175"/>
      <c r="J57" s="354">
        <f>IF(' '!$K$9=0,"",1)</f>
        <v>1</v>
      </c>
      <c r="K57" s="355"/>
      <c r="L57" s="222" t="str">
        <f>IF(' '!$K$9=0,B19,VLOOKUP(' '!A4,' '!$B$4:$N$8,4,0))</f>
        <v>TFG Nippes 78 F2</v>
      </c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19"/>
      <c r="AH57" s="219"/>
      <c r="AI57" s="220"/>
      <c r="AJ57" s="238" t="str">
        <f>IF(AND(L57&amp;$AJ$49=VLOOKUP(L57&amp;$AJ$49,' '!$C$21:$G$60,1,0),VLOOKUP(L57&amp;$AJ$49,' '!$C$21:$G$60,4,0)&lt;&gt;""),VLOOKUP(L57&amp;$AJ$49,' '!$C$21:$G$60,4,0),VLOOKUP(L57&amp;$AJ$49,' '!$C$21:$G$60,5,0))</f>
        <v>1:0</v>
      </c>
      <c r="AK57" s="239"/>
      <c r="AL57" s="240"/>
      <c r="AM57" s="238" t="str">
        <f>IF(AND(L57&amp;$AM$49=VLOOKUP(L57&amp;$AM$49,' '!$C$21:$G$60,1,0),VLOOKUP(L57&amp;$AM$49,' '!$C$21:$G$60,4,0)&lt;&gt;""),VLOOKUP(L57&amp;$AM$49,' '!$C$21:$G$60,4,0),VLOOKUP(L57&amp;$AM$49,' '!$C$21:$G$60,5,0))</f>
        <v>4:0</v>
      </c>
      <c r="AN57" s="239"/>
      <c r="AO57" s="240"/>
      <c r="AP57" s="238" t="str">
        <f>IF(AND(L57&amp;$AP$49=VLOOKUP(L57&amp;$AP$49,' '!$C$21:$G$60,1,0),VLOOKUP(L57&amp;$AP$49,' '!$C$21:$G$60,4,0)&lt;&gt;""),VLOOKUP(L57&amp;$AP$49,' '!$C$21:$G$60,4,0),VLOOKUP(L57&amp;$AP$49,' '!$C$21:$G$60,5,0))</f>
        <v>1:0</v>
      </c>
      <c r="AQ57" s="239"/>
      <c r="AR57" s="240"/>
      <c r="AS57" s="357" t="str">
        <f>IF(AND(L57&amp;$AS$49=VLOOKUP(L57&amp;$AS$49,' '!$C$21:$G$60,1,0),VLOOKUP(L57&amp;$AS$49,' '!$C$21:$G$60,4,0)&lt;&gt;""),VLOOKUP(L57&amp;$AS$49,' '!$C$21:$G$60,4,0),VLOOKUP(L57&amp;$AS$49,' '!$C$21:$G$60,5,0))</f>
        <v>1:1</v>
      </c>
      <c r="AT57" s="358"/>
      <c r="AU57" s="358"/>
      <c r="AV57" s="260">
        <f>IF(' '!$K$9=0,"",VLOOKUP(' '!A4,' '!$B$4:$N$8,10,0))</f>
        <v>4</v>
      </c>
      <c r="AW57" s="261"/>
      <c r="AX57" s="206">
        <f>IF(' '!$K$9=0,"",VLOOKUP(' '!A4,' '!$B$4:$N$8,11,0))</f>
        <v>3</v>
      </c>
      <c r="AY57" s="206"/>
      <c r="AZ57" s="206">
        <f>IF(' '!$K$9=0,"",VLOOKUP(' '!A4,' '!$B$4:$N$8,12,0))</f>
        <v>1</v>
      </c>
      <c r="BA57" s="206"/>
      <c r="BB57" s="206">
        <f>IF(' '!$K$9=0,"",VLOOKUP(' '!A4,' '!$B$4:$N$8,13,0))</f>
        <v>0</v>
      </c>
      <c r="BC57" s="206"/>
      <c r="BD57" s="217">
        <f>IF(' '!$K$9=0,"",VLOOKUP(' '!A4,' '!$B$4:$N$8,5,0))</f>
        <v>7</v>
      </c>
      <c r="BE57" s="218"/>
      <c r="BF57" s="114" t="str">
        <f>IF(' '!$K$9=0,"",":")</f>
        <v>:</v>
      </c>
      <c r="BG57" s="216">
        <f>IF(' '!$K$9=0,"",VLOOKUP(' '!A4,' '!$B$4:$N$8,6,0))</f>
        <v>1</v>
      </c>
      <c r="BH57" s="217"/>
      <c r="BI57" s="280">
        <f>IF(' '!$K$9=0,"",BD57-BG57)</f>
        <v>6</v>
      </c>
      <c r="BJ57" s="280"/>
      <c r="BK57" s="281"/>
      <c r="BL57" s="245">
        <f>IF(' '!$K$9=0,"",VLOOKUP(' '!A4,' '!$B$4:$N$8,7,0))</f>
        <v>10</v>
      </c>
      <c r="BM57" s="246"/>
      <c r="BN57" s="247"/>
      <c r="BO57" s="38"/>
      <c r="BP57" s="38"/>
      <c r="BQ57" s="38"/>
      <c r="BR57" s="38"/>
      <c r="BS57" s="38"/>
      <c r="BT57" s="38"/>
      <c r="BU57" s="38"/>
      <c r="BV57" s="36"/>
      <c r="BW57" s="36"/>
      <c r="BX57" s="36"/>
      <c r="BY57" s="36"/>
      <c r="BZ57" s="39"/>
      <c r="CA57" s="39"/>
      <c r="CB57" s="39"/>
      <c r="CC57" s="39"/>
      <c r="CD57" s="39"/>
      <c r="CE57" s="39"/>
      <c r="CF57" s="39"/>
      <c r="CG57" s="35"/>
      <c r="CH57" s="35"/>
      <c r="CI57" s="35"/>
      <c r="CJ57" s="35"/>
      <c r="CK57" s="35"/>
      <c r="CL57" s="35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</row>
    <row r="58" spans="2:119" s="41" customFormat="1" ht="18" customHeight="1">
      <c r="B58" s="175"/>
      <c r="C58" s="175"/>
      <c r="D58" s="175"/>
      <c r="E58" s="175"/>
      <c r="F58" s="175"/>
      <c r="G58" s="175"/>
      <c r="H58" s="175"/>
      <c r="J58" s="272">
        <f>IF(' '!$K$9=0,"",IF(VLOOKUP(' '!A5,' '!$B$4:$D$8,3,0)=MAX(J$57:J57),"",' '!A5))</f>
        <v>2</v>
      </c>
      <c r="K58" s="273"/>
      <c r="L58" s="349" t="str">
        <f>IF(' '!$K$9=0,B20,VLOOKUP(' '!A5,' '!$B$4:$N$8,4,0))</f>
        <v>SV Adler Dellbrück F2</v>
      </c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227" t="str">
        <f>IF(AND(L58&amp;$AG$49=VLOOKUP(L58&amp;$AG$49,' '!$C$21:$G$60,1,0),VLOOKUP(L58&amp;$AG$49,' '!$C$21:$G$60,4,0)&lt;&gt;""),VLOOKUP(L58&amp;$AG$49,' '!$C$21:$G$60,4,0),VLOOKUP(L58&amp;$AG$49,' '!$C$21:$G$60,5,0))</f>
        <v>0:1</v>
      </c>
      <c r="AH58" s="227"/>
      <c r="AI58" s="228"/>
      <c r="AJ58" s="235"/>
      <c r="AK58" s="236"/>
      <c r="AL58" s="237"/>
      <c r="AM58" s="224" t="str">
        <f>IF(AND(L58&amp;$AM$49=VLOOKUP(L58&amp;$AM$49,' '!$C$21:$G$60,1,0),VLOOKUP(L58&amp;$AM$49,' '!$C$21:$G$60,4,0)&lt;&gt;""),VLOOKUP(L58&amp;$AM$49,' '!$C$21:$G$60,4,0),VLOOKUP(L58&amp;$AM$49,' '!$C$21:$G$60,5,0))</f>
        <v>0:0</v>
      </c>
      <c r="AN58" s="225"/>
      <c r="AO58" s="226"/>
      <c r="AP58" s="224" t="str">
        <f>IF(AND(L58&amp;$AP$49=VLOOKUP(L58&amp;$AP$49,' '!$C$21:$G$60,1,0),VLOOKUP(L58&amp;$AP$49,' '!$C$21:$G$60,4,0)&lt;&gt;""),VLOOKUP(L58&amp;$AP$49,' '!$C$21:$G$60,4,0),VLOOKUP(L58&amp;$AP$49,' '!$C$21:$G$60,5,0))</f>
        <v>0:0</v>
      </c>
      <c r="AQ58" s="225"/>
      <c r="AR58" s="226"/>
      <c r="AS58" s="266" t="str">
        <f>IF(AND(L58&amp;$AS$49=VLOOKUP(L58&amp;$AS$49,' '!$C$21:$G$60,1,0),VLOOKUP(L58&amp;$AS$49,' '!$C$21:$G$60,4,0)&lt;&gt;""),VLOOKUP(L58&amp;$AS$49,' '!$C$21:$G$60,4,0),VLOOKUP(L58&amp;$AS$49,' '!$C$21:$G$60,5,0))</f>
        <v>1:0</v>
      </c>
      <c r="AT58" s="227"/>
      <c r="AU58" s="227"/>
      <c r="AV58" s="180">
        <f>IF(' '!$K$9=0,"",VLOOKUP(' '!A5,' '!$B$4:$N$8,10,0))</f>
        <v>4</v>
      </c>
      <c r="AW58" s="181"/>
      <c r="AX58" s="206">
        <f>IF(' '!$K$9=0,"",VLOOKUP(' '!A5,' '!$B$4:$N$8,11,0))</f>
        <v>1</v>
      </c>
      <c r="AY58" s="206"/>
      <c r="AZ58" s="206">
        <f>IF(' '!$K$9=0,"",VLOOKUP(' '!A5,' '!$B$4:$N$8,12,0))</f>
        <v>2</v>
      </c>
      <c r="BA58" s="206"/>
      <c r="BB58" s="206">
        <f>IF(' '!$K$9=0,"",VLOOKUP(' '!A5,' '!$B$4:$N$8,13,0))</f>
        <v>1</v>
      </c>
      <c r="BC58" s="206"/>
      <c r="BD58" s="212">
        <f>IF(' '!$K$9=0,"",VLOOKUP(' '!A5,' '!$B$4:$N$8,5,0))</f>
        <v>1</v>
      </c>
      <c r="BE58" s="251"/>
      <c r="BF58" s="115" t="str">
        <f>IF(' '!$K$9=0,"",":")</f>
        <v>:</v>
      </c>
      <c r="BG58" s="211">
        <f>IF(' '!$K$9=0,"",VLOOKUP(' '!A5,' '!$B$4:$N$8,6,0))</f>
        <v>1</v>
      </c>
      <c r="BH58" s="212"/>
      <c r="BI58" s="280">
        <f>IF(' '!$K$9=0,"",BD58-BG58)</f>
        <v>0</v>
      </c>
      <c r="BJ58" s="280"/>
      <c r="BK58" s="281"/>
      <c r="BL58" s="251">
        <f>IF(' '!$K$9=0,"",VLOOKUP(' '!A5,' '!$B$4:$N$8,7,0))</f>
        <v>5</v>
      </c>
      <c r="BM58" s="252"/>
      <c r="BN58" s="253"/>
      <c r="BO58" s="38"/>
      <c r="BP58" s="38"/>
      <c r="BQ58" s="38"/>
      <c r="BR58" s="38"/>
      <c r="BS58" s="38"/>
      <c r="BT58" s="38"/>
      <c r="BU58" s="38"/>
      <c r="BV58" s="36"/>
      <c r="BW58" s="36"/>
      <c r="BX58" s="36"/>
      <c r="BY58" s="36"/>
      <c r="BZ58" s="39"/>
      <c r="CA58" s="39"/>
      <c r="CB58" s="39"/>
      <c r="CC58" s="39"/>
      <c r="CD58" s="39"/>
      <c r="CE58" s="39"/>
      <c r="CF58" s="39"/>
      <c r="CG58" s="35"/>
      <c r="CH58" s="35"/>
      <c r="CI58" s="35"/>
      <c r="CJ58" s="35"/>
      <c r="CK58" s="35"/>
      <c r="CL58" s="35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</row>
    <row r="59" spans="2:119" s="41" customFormat="1" ht="18" customHeight="1">
      <c r="B59" s="175"/>
      <c r="C59" s="175"/>
      <c r="D59" s="175"/>
      <c r="E59" s="175"/>
      <c r="F59" s="175"/>
      <c r="G59" s="175"/>
      <c r="H59" s="175"/>
      <c r="J59" s="272">
        <f>IF(' '!$K$9=0,"",IF(VLOOKUP(' '!A6,' '!$B$4:$D$8,3,0)=MAX(J$57:J58),"",' '!A6))</f>
        <v>3</v>
      </c>
      <c r="K59" s="273"/>
      <c r="L59" s="349" t="str">
        <f>IF(' '!$K$9=0,B21,VLOOKUP(' '!A6,' '!$B$4:$N$8,4,0))</f>
        <v>SC Rondorf F2</v>
      </c>
      <c r="M59" s="350"/>
      <c r="N59" s="350"/>
      <c r="O59" s="350"/>
      <c r="P59" s="350"/>
      <c r="Q59" s="350"/>
      <c r="R59" s="350"/>
      <c r="S59" s="350"/>
      <c r="T59" s="350"/>
      <c r="U59" s="350"/>
      <c r="V59" s="350"/>
      <c r="W59" s="350"/>
      <c r="X59" s="350"/>
      <c r="Y59" s="350"/>
      <c r="Z59" s="350"/>
      <c r="AA59" s="350"/>
      <c r="AB59" s="350"/>
      <c r="AC59" s="350"/>
      <c r="AD59" s="350"/>
      <c r="AE59" s="350"/>
      <c r="AF59" s="350"/>
      <c r="AG59" s="227" t="str">
        <f>IF(AND(L59&amp;$AG$49=VLOOKUP(L59&amp;$AG$49,' '!$C$21:$G$60,1,0),VLOOKUP(L59&amp;$AG$49,' '!$C$21:$G$60,4,0)&lt;&gt;""),VLOOKUP(L59&amp;$AG$49,' '!$C$21:$G$60,4,0),VLOOKUP(L59&amp;$AG$49,' '!$C$21:$G$60,5,0))</f>
        <v>0:4</v>
      </c>
      <c r="AH59" s="227"/>
      <c r="AI59" s="228"/>
      <c r="AJ59" s="224" t="str">
        <f>IF(AND(L59&amp;$AJ$49=VLOOKUP(L59&amp;$AJ$49,' '!$C$21:$G$60,1,0),VLOOKUP(L59&amp;$AJ$49,' '!$C$21:$G$60,4,0)&lt;&gt;""),VLOOKUP(L59&amp;$AJ$49,' '!$C$21:$G$60,4,0),VLOOKUP(L59&amp;$AJ$49,' '!$C$21:$G$60,5,0))</f>
        <v>0:0</v>
      </c>
      <c r="AK59" s="225"/>
      <c r="AL59" s="226"/>
      <c r="AM59" s="235"/>
      <c r="AN59" s="236"/>
      <c r="AO59" s="237"/>
      <c r="AP59" s="224" t="str">
        <f>IF(AND(L59&amp;$AP$49=VLOOKUP(L59&amp;$AP$49,' '!$C$21:$G$60,1,0),VLOOKUP(L59&amp;$AP$49,' '!$C$21:$G$60,4,0)&lt;&gt;""),VLOOKUP(L59&amp;$AP$49,' '!$C$21:$G$60,4,0),VLOOKUP(L59&amp;$AP$49,' '!$C$21:$G$60,5,0))</f>
        <v>0:0</v>
      </c>
      <c r="AQ59" s="225"/>
      <c r="AR59" s="226"/>
      <c r="AS59" s="266" t="str">
        <f>IF(AND(L59&amp;$AS$49=VLOOKUP(L59&amp;$AS$49,' '!$C$21:$G$60,1,0),VLOOKUP(L59&amp;$AS$49,' '!$C$21:$G$60,4,0)&lt;&gt;""),VLOOKUP(L59&amp;$AS$49,' '!$C$21:$G$60,4,0),VLOOKUP(L59&amp;$AS$49,' '!$C$21:$G$60,5,0))</f>
        <v>3:0</v>
      </c>
      <c r="AT59" s="227"/>
      <c r="AU59" s="227"/>
      <c r="AV59" s="180">
        <f>IF(' '!$K$9=0,"",VLOOKUP(' '!A6,' '!$B$4:$N$8,10,0))</f>
        <v>4</v>
      </c>
      <c r="AW59" s="181"/>
      <c r="AX59" s="206">
        <f>IF(' '!$K$9=0,"",VLOOKUP(' '!A6,' '!$B$4:$N$8,11,0))</f>
        <v>1</v>
      </c>
      <c r="AY59" s="206"/>
      <c r="AZ59" s="206">
        <f>IF(' '!$K$9=0,"",VLOOKUP(' '!A6,' '!$B$4:$N$8,12,0))</f>
        <v>2</v>
      </c>
      <c r="BA59" s="206"/>
      <c r="BB59" s="206">
        <f>IF(' '!$K$9=0,"",VLOOKUP(' '!A6,' '!$B$4:$N$8,13,0))</f>
        <v>1</v>
      </c>
      <c r="BC59" s="206"/>
      <c r="BD59" s="212">
        <f>IF(' '!$K$9=0,"",VLOOKUP(' '!A6,' '!$B$4:$N$8,5,0))</f>
        <v>3</v>
      </c>
      <c r="BE59" s="251"/>
      <c r="BF59" s="115" t="str">
        <f>IF(' '!$K$9=0,"",":")</f>
        <v>:</v>
      </c>
      <c r="BG59" s="211">
        <f>IF(' '!$K$9=0,"",VLOOKUP(' '!A6,' '!$B$4:$N$8,6,0))</f>
        <v>4</v>
      </c>
      <c r="BH59" s="212"/>
      <c r="BI59" s="280">
        <f>IF(' '!$K$9=0,"",BD59-BG59)</f>
        <v>-1</v>
      </c>
      <c r="BJ59" s="280"/>
      <c r="BK59" s="281"/>
      <c r="BL59" s="251">
        <f>IF(' '!$K$9=0,"",VLOOKUP(' '!A6,' '!$B$4:$N$8,7,0))</f>
        <v>5</v>
      </c>
      <c r="BM59" s="252"/>
      <c r="BN59" s="253"/>
      <c r="BO59" s="38"/>
      <c r="BP59" s="38"/>
      <c r="BQ59" s="38"/>
      <c r="BR59" s="38"/>
      <c r="BS59" s="38"/>
      <c r="BT59" s="38"/>
      <c r="BU59" s="38"/>
      <c r="BV59" s="36"/>
      <c r="BW59" s="36"/>
      <c r="BX59" s="36"/>
      <c r="BY59" s="36"/>
      <c r="BZ59" s="39"/>
      <c r="CA59" s="39"/>
      <c r="CB59" s="39"/>
      <c r="CC59" s="39"/>
      <c r="CD59" s="39"/>
      <c r="CE59" s="39"/>
      <c r="CF59" s="39"/>
      <c r="CG59" s="35"/>
      <c r="CH59" s="35"/>
      <c r="CI59" s="35"/>
      <c r="CJ59" s="35"/>
      <c r="CK59" s="35"/>
      <c r="CL59" s="35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</row>
    <row r="60" spans="2:119" s="41" customFormat="1" ht="18" customHeight="1">
      <c r="B60" s="175"/>
      <c r="C60" s="175"/>
      <c r="D60" s="175"/>
      <c r="E60" s="175"/>
      <c r="F60" s="175"/>
      <c r="G60" s="175"/>
      <c r="H60" s="175"/>
      <c r="J60" s="272">
        <f>IF(' '!$K$9=0,"",IF(VLOOKUP(' '!A7,' '!$B$4:$D$8,3,0)=MAX(J$57:J59),"",' '!A7))</f>
        <v>4</v>
      </c>
      <c r="K60" s="273"/>
      <c r="L60" s="349" t="str">
        <f>IF(' '!$K$9=0,B22,VLOOKUP(' '!A7,' '!$B$4:$N$8,4,0))</f>
        <v>SSV Ostheim F3 </v>
      </c>
      <c r="M60" s="350"/>
      <c r="N60" s="350"/>
      <c r="O60" s="350"/>
      <c r="P60" s="350"/>
      <c r="Q60" s="350"/>
      <c r="R60" s="350"/>
      <c r="S60" s="350"/>
      <c r="T60" s="350"/>
      <c r="U60" s="350"/>
      <c r="V60" s="350"/>
      <c r="W60" s="350"/>
      <c r="X60" s="350"/>
      <c r="Y60" s="350"/>
      <c r="Z60" s="350"/>
      <c r="AA60" s="350"/>
      <c r="AB60" s="350"/>
      <c r="AC60" s="350"/>
      <c r="AD60" s="350"/>
      <c r="AE60" s="350"/>
      <c r="AF60" s="350"/>
      <c r="AG60" s="227" t="str">
        <f>IF(AND(L60&amp;$AG$49=VLOOKUP(L60&amp;$AG$49,' '!$C$21:$G$60,1,0),VLOOKUP(L60&amp;$AG$49,' '!$C$21:$G$60,4,0)&lt;&gt;""),VLOOKUP(L60&amp;$AG$49,' '!$C$21:$G$60,4,0),VLOOKUP(L60&amp;$AG$49,' '!$C$21:$G$60,5,0))</f>
        <v>0:1</v>
      </c>
      <c r="AH60" s="227"/>
      <c r="AI60" s="228"/>
      <c r="AJ60" s="224" t="str">
        <f>IF(AND(L60&amp;$AJ$49=VLOOKUP(L60&amp;$AJ$49,' '!$C$21:$G$60,1,0),VLOOKUP(L60&amp;$AJ$49,' '!$C$21:$G$60,4,0)&lt;&gt;""),VLOOKUP(L60&amp;$AJ$49,' '!$C$21:$G$60,4,0),VLOOKUP(L60&amp;$AJ$49,' '!$C$21:$G$60,5,0))</f>
        <v>0:0</v>
      </c>
      <c r="AK60" s="225"/>
      <c r="AL60" s="226"/>
      <c r="AM60" s="224" t="str">
        <f>IF(AND(L60&amp;$AM$49=VLOOKUP(L60&amp;$AM$49,' '!$C$21:$G$60,1,0),VLOOKUP(L60&amp;$AM$49,' '!$C$21:$G$60,4,0)&lt;&gt;""),VLOOKUP(L60&amp;$AM$49,' '!$C$21:$G$60,4,0),VLOOKUP(L60&amp;$AM$49,' '!$C$21:$G$60,5,0))</f>
        <v>0:0</v>
      </c>
      <c r="AN60" s="225"/>
      <c r="AO60" s="226"/>
      <c r="AP60" s="235"/>
      <c r="AQ60" s="236"/>
      <c r="AR60" s="237"/>
      <c r="AS60" s="266" t="str">
        <f>IF(AND(L60&amp;$AS$49=VLOOKUP(L60&amp;$AS$49,' '!$C$21:$G$60,1,0),VLOOKUP(L60&amp;$AS$49,' '!$C$21:$G$60,4,0)&lt;&gt;""),VLOOKUP(L60&amp;$AS$49,' '!$C$21:$G$60,4,0),VLOOKUP(L60&amp;$AS$49,' '!$C$21:$G$60,5,0))</f>
        <v>1:1</v>
      </c>
      <c r="AT60" s="227"/>
      <c r="AU60" s="227"/>
      <c r="AV60" s="180">
        <f>IF(' '!$K$9=0,"",VLOOKUP(' '!A7,' '!$B$4:$N$8,10,0))</f>
        <v>4</v>
      </c>
      <c r="AW60" s="181"/>
      <c r="AX60" s="206">
        <f>IF(' '!$K$9=0,"",VLOOKUP(' '!A7,' '!$B$4:$N$8,11,0))</f>
        <v>0</v>
      </c>
      <c r="AY60" s="206"/>
      <c r="AZ60" s="206">
        <f>IF(' '!$K$9=0,"",VLOOKUP(' '!A7,' '!$B$4:$N$8,12,0))</f>
        <v>3</v>
      </c>
      <c r="BA60" s="206"/>
      <c r="BB60" s="206">
        <f>IF(' '!$K$9=0,"",VLOOKUP(' '!A7,' '!$B$4:$N$8,13,0))</f>
        <v>1</v>
      </c>
      <c r="BC60" s="206"/>
      <c r="BD60" s="212">
        <f>IF(' '!$K$9=0,"",VLOOKUP(' '!A7,' '!$B$4:$N$8,5,0))</f>
        <v>1</v>
      </c>
      <c r="BE60" s="251"/>
      <c r="BF60" s="115" t="str">
        <f>IF(' '!$K$9=0,"",":")</f>
        <v>:</v>
      </c>
      <c r="BG60" s="211">
        <f>IF(' '!$K$9=0,"",VLOOKUP(' '!A7,' '!$B$4:$N$8,6,0))</f>
        <v>2</v>
      </c>
      <c r="BH60" s="212"/>
      <c r="BI60" s="280">
        <f>IF(' '!$K$9=0,"",BD60-BG60)</f>
        <v>-1</v>
      </c>
      <c r="BJ60" s="280"/>
      <c r="BK60" s="281"/>
      <c r="BL60" s="251">
        <f>IF(' '!$K$9=0,"",VLOOKUP(' '!A7,' '!$B$4:$N$8,7,0))</f>
        <v>3</v>
      </c>
      <c r="BM60" s="252"/>
      <c r="BN60" s="253"/>
      <c r="BO60" s="38"/>
      <c r="BP60" s="38"/>
      <c r="BQ60" s="38"/>
      <c r="BR60" s="38"/>
      <c r="BS60" s="38"/>
      <c r="BT60" s="38"/>
      <c r="BU60" s="38"/>
      <c r="BV60" s="36"/>
      <c r="BW60" s="36"/>
      <c r="BX60" s="36"/>
      <c r="BY60" s="36"/>
      <c r="BZ60" s="39"/>
      <c r="CA60" s="39"/>
      <c r="CB60" s="39"/>
      <c r="CC60" s="39"/>
      <c r="CD60" s="39"/>
      <c r="CE60" s="39"/>
      <c r="CF60" s="39"/>
      <c r="CG60" s="35"/>
      <c r="CH60" s="35"/>
      <c r="CI60" s="35"/>
      <c r="CJ60" s="35"/>
      <c r="CK60" s="35"/>
      <c r="CL60" s="35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</row>
    <row r="61" spans="2:119" s="41" customFormat="1" ht="18" customHeight="1" thickBot="1">
      <c r="B61" s="175"/>
      <c r="C61" s="175"/>
      <c r="D61" s="175"/>
      <c r="E61" s="175"/>
      <c r="F61" s="175"/>
      <c r="G61" s="175"/>
      <c r="H61" s="175"/>
      <c r="J61" s="274">
        <f>IF(' '!$K$9=0,"",IF(VLOOKUP(' '!A8,' '!$B$4:$D$8,3,0)=MAX(J$57:J60),"",' '!A8))</f>
        <v>5</v>
      </c>
      <c r="K61" s="275"/>
      <c r="L61" s="296" t="str">
        <f>IF(' '!$K$9=0,B23,VLOOKUP(' '!A8,' '!$B$4:$N$8,4,0))</f>
        <v>SuS Nippes 12 F2</v>
      </c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297"/>
      <c r="Y61" s="297"/>
      <c r="Z61" s="297"/>
      <c r="AA61" s="297"/>
      <c r="AB61" s="297"/>
      <c r="AC61" s="297"/>
      <c r="AD61" s="297"/>
      <c r="AE61" s="297"/>
      <c r="AF61" s="297"/>
      <c r="AG61" s="345" t="str">
        <f>IF(AND(L61&amp;$AG$49=VLOOKUP(L61&amp;$AG$49,' '!$C$21:$G$60,1,0),VLOOKUP(L61&amp;$AG$49,' '!$C$21:$G$60,4,0)&lt;&gt;""),VLOOKUP(L61&amp;$AG$49,' '!$C$21:$G$60,4,0),VLOOKUP(L61&amp;$AG$49,' '!$C$21:$G$60,5,0))</f>
        <v>1:1</v>
      </c>
      <c r="AH61" s="345"/>
      <c r="AI61" s="346"/>
      <c r="AJ61" s="267" t="str">
        <f>IF(AND(L61&amp;$AJ$49=VLOOKUP(L61&amp;$AJ$49,' '!$C$21:$G$60,1,0),VLOOKUP(L61&amp;$AJ$49,' '!$C$21:$G$60,4,0)&lt;&gt;""),VLOOKUP(L61&amp;$AJ$49,' '!$C$21:$G$60,4,0),VLOOKUP(L61&amp;$AJ$49,' '!$C$21:$G$60,5,0))</f>
        <v>0:1</v>
      </c>
      <c r="AK61" s="268"/>
      <c r="AL61" s="269"/>
      <c r="AM61" s="267" t="str">
        <f>IF(AND(L61&amp;$AM$49=VLOOKUP(L61&amp;$AM$49,' '!$C$21:$G$60,1,0),VLOOKUP(L61&amp;$AM$49,' '!$C$21:$G$60,4,0)&lt;&gt;""),VLOOKUP(L61&amp;$AM$49,' '!$C$21:$G$60,4,0),VLOOKUP(L61&amp;$AM$49,' '!$C$21:$G$60,5,0))</f>
        <v>0:3</v>
      </c>
      <c r="AN61" s="268"/>
      <c r="AO61" s="269"/>
      <c r="AP61" s="267" t="str">
        <f>IF(AND(L61&amp;$AP$49=VLOOKUP(L61&amp;$AP$49,' '!$C$21:$G$60,1,0),VLOOKUP(L61&amp;$AP$49,' '!$C$21:$G$60,4,0)&lt;&gt;""),VLOOKUP(L61&amp;$AP$49,' '!$C$21:$G$60,4,0),VLOOKUP(L61&amp;$AP$49,' '!$C$21:$G$60,5,0))</f>
        <v>1:1</v>
      </c>
      <c r="AQ61" s="268"/>
      <c r="AR61" s="269"/>
      <c r="AS61" s="264"/>
      <c r="AT61" s="265"/>
      <c r="AU61" s="265"/>
      <c r="AV61" s="342">
        <f>IF(' '!$K$9=0,"",VLOOKUP(' '!A8,' '!$B$4:$N$8,10,0))</f>
        <v>4</v>
      </c>
      <c r="AW61" s="343"/>
      <c r="AX61" s="348">
        <f>IF(' '!$K$9=0,"",VLOOKUP(' '!A8,' '!$B$4:$N$8,11,0))</f>
        <v>0</v>
      </c>
      <c r="AY61" s="348"/>
      <c r="AZ61" s="348">
        <f>IF(' '!$K$9=0,"",VLOOKUP(' '!A8,' '!$B$4:$N$8,12,0))</f>
        <v>2</v>
      </c>
      <c r="BA61" s="348"/>
      <c r="BB61" s="348">
        <f>IF(' '!$K$9=0,"",VLOOKUP(' '!A8,' '!$B$4:$N$8,13,0))</f>
        <v>2</v>
      </c>
      <c r="BC61" s="348"/>
      <c r="BD61" s="348">
        <f>IF(' '!$K$9=0,"",VLOOKUP(' '!A8,' '!$B$4:$N$8,5,0))</f>
        <v>2</v>
      </c>
      <c r="BE61" s="248"/>
      <c r="BF61" s="116" t="str">
        <f>IF(' '!$K$9=0,"",":")</f>
        <v>:</v>
      </c>
      <c r="BG61" s="347">
        <f>IF(' '!$K$9=0,"",VLOOKUP(' '!A8,' '!$B$4:$N$8,6,0))</f>
        <v>6</v>
      </c>
      <c r="BH61" s="348"/>
      <c r="BI61" s="282">
        <f>IF(' '!$K$9=0,"",BD61-BG61)</f>
        <v>-4</v>
      </c>
      <c r="BJ61" s="282"/>
      <c r="BK61" s="283"/>
      <c r="BL61" s="248">
        <f>IF(' '!$K$9=0,"",VLOOKUP(' '!A8,' '!$B$4:$N$8,7,0))</f>
        <v>2</v>
      </c>
      <c r="BM61" s="249"/>
      <c r="BN61" s="250"/>
      <c r="BO61" s="38"/>
      <c r="BP61" s="38"/>
      <c r="BQ61" s="38"/>
      <c r="BR61" s="38"/>
      <c r="BS61" s="38"/>
      <c r="BT61" s="38"/>
      <c r="BU61" s="38"/>
      <c r="BV61" s="36"/>
      <c r="BW61" s="36"/>
      <c r="BX61" s="36"/>
      <c r="BY61" s="36"/>
      <c r="BZ61" s="39"/>
      <c r="CA61" s="39"/>
      <c r="CB61" s="39"/>
      <c r="CC61" s="39"/>
      <c r="CD61" s="39"/>
      <c r="CE61" s="39"/>
      <c r="CF61" s="39"/>
      <c r="CG61" s="35"/>
      <c r="CH61" s="35"/>
      <c r="CI61" s="35"/>
      <c r="CJ61" s="35"/>
      <c r="CK61" s="35"/>
      <c r="CL61" s="35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</row>
    <row r="62" spans="10:119" s="41" customFormat="1" ht="18" customHeight="1" thickBot="1">
      <c r="J62" s="117"/>
      <c r="K62" s="117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43"/>
      <c r="BG62" s="108"/>
      <c r="BH62" s="108"/>
      <c r="BI62" s="119"/>
      <c r="BJ62" s="119"/>
      <c r="BK62" s="119"/>
      <c r="BL62" s="108"/>
      <c r="BM62" s="108"/>
      <c r="BN62" s="108"/>
      <c r="BO62" s="38"/>
      <c r="BP62" s="38"/>
      <c r="BQ62" s="38"/>
      <c r="BR62" s="38"/>
      <c r="BS62" s="38"/>
      <c r="BT62" s="38"/>
      <c r="BU62" s="38"/>
      <c r="BV62" s="36"/>
      <c r="BW62" s="36"/>
      <c r="BX62" s="36"/>
      <c r="BY62" s="36"/>
      <c r="BZ62" s="39"/>
      <c r="CA62" s="39"/>
      <c r="CB62" s="39"/>
      <c r="CC62" s="39"/>
      <c r="CD62" s="39"/>
      <c r="CE62" s="39"/>
      <c r="CF62" s="39"/>
      <c r="CG62" s="35"/>
      <c r="CH62" s="35"/>
      <c r="CI62" s="35"/>
      <c r="CJ62" s="35"/>
      <c r="CK62" s="35"/>
      <c r="CL62" s="35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</row>
    <row r="63" spans="10:119" s="41" customFormat="1" ht="18" customHeight="1">
      <c r="J63" s="117"/>
      <c r="K63" s="117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229" t="str">
        <f>L71</f>
        <v>FC Viktoria Köln F2</v>
      </c>
      <c r="AH63" s="230"/>
      <c r="AI63" s="230"/>
      <c r="AJ63" s="230" t="str">
        <f>L72</f>
        <v>SV Menden F2</v>
      </c>
      <c r="AK63" s="230"/>
      <c r="AL63" s="230"/>
      <c r="AM63" s="230" t="str">
        <f>L73</f>
        <v>FC Pesch F2</v>
      </c>
      <c r="AN63" s="230"/>
      <c r="AO63" s="230"/>
      <c r="AP63" s="230" t="str">
        <f>L74</f>
        <v>SC Brück 07 F2</v>
      </c>
      <c r="AQ63" s="230"/>
      <c r="AR63" s="230"/>
      <c r="AS63" s="230" t="str">
        <f>L75</f>
        <v>Rot-Weis Lessenich F2</v>
      </c>
      <c r="AT63" s="230"/>
      <c r="AU63" s="366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43"/>
      <c r="BG63" s="108"/>
      <c r="BH63" s="108"/>
      <c r="BI63" s="119"/>
      <c r="BJ63" s="119"/>
      <c r="BK63" s="119"/>
      <c r="BL63" s="108"/>
      <c r="BM63" s="108"/>
      <c r="BN63" s="108"/>
      <c r="BO63" s="38"/>
      <c r="BP63" s="38"/>
      <c r="BQ63" s="38"/>
      <c r="BR63" s="38"/>
      <c r="BS63" s="38"/>
      <c r="BT63" s="38"/>
      <c r="BU63" s="38"/>
      <c r="BV63" s="36"/>
      <c r="BW63" s="36"/>
      <c r="BX63" s="36"/>
      <c r="BY63" s="36"/>
      <c r="BZ63" s="39"/>
      <c r="CA63" s="39"/>
      <c r="CB63" s="39"/>
      <c r="CC63" s="39"/>
      <c r="CD63" s="39"/>
      <c r="CE63" s="39"/>
      <c r="CF63" s="39"/>
      <c r="CG63" s="35"/>
      <c r="CH63" s="35"/>
      <c r="CI63" s="35"/>
      <c r="CJ63" s="35"/>
      <c r="CK63" s="35"/>
      <c r="CL63" s="35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</row>
    <row r="64" spans="10:119" s="41" customFormat="1" ht="18" customHeight="1">
      <c r="J64" s="117"/>
      <c r="K64" s="117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231"/>
      <c r="AH64" s="232"/>
      <c r="AI64" s="232"/>
      <c r="AJ64" s="232"/>
      <c r="AK64" s="232"/>
      <c r="AL64" s="232"/>
      <c r="AM64" s="232"/>
      <c r="AN64" s="232"/>
      <c r="AO64" s="232"/>
      <c r="AP64" s="232"/>
      <c r="AQ64" s="232"/>
      <c r="AR64" s="232"/>
      <c r="AS64" s="232"/>
      <c r="AT64" s="232"/>
      <c r="AU64" s="367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43"/>
      <c r="BG64" s="108"/>
      <c r="BH64" s="108"/>
      <c r="BI64" s="119"/>
      <c r="BJ64" s="119"/>
      <c r="BK64" s="119"/>
      <c r="BL64" s="108"/>
      <c r="BM64" s="108"/>
      <c r="BN64" s="108"/>
      <c r="BO64" s="38"/>
      <c r="BP64" s="38"/>
      <c r="BQ64" s="38"/>
      <c r="BR64" s="38"/>
      <c r="BS64" s="38"/>
      <c r="BT64" s="38"/>
      <c r="BU64" s="38"/>
      <c r="BV64" s="36"/>
      <c r="BW64" s="36"/>
      <c r="BX64" s="36"/>
      <c r="BY64" s="36"/>
      <c r="BZ64" s="39"/>
      <c r="CA64" s="39"/>
      <c r="CB64" s="39"/>
      <c r="CC64" s="39"/>
      <c r="CD64" s="39"/>
      <c r="CE64" s="39"/>
      <c r="CF64" s="39"/>
      <c r="CG64" s="35"/>
      <c r="CH64" s="35"/>
      <c r="CI64" s="35"/>
      <c r="CJ64" s="35"/>
      <c r="CK64" s="35"/>
      <c r="CL64" s="35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</row>
    <row r="65" spans="10:119" s="41" customFormat="1" ht="18" customHeight="1">
      <c r="J65" s="117"/>
      <c r="K65" s="117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231"/>
      <c r="AH65" s="232"/>
      <c r="AI65" s="232"/>
      <c r="AJ65" s="232"/>
      <c r="AK65" s="232"/>
      <c r="AL65" s="232"/>
      <c r="AM65" s="232"/>
      <c r="AN65" s="232"/>
      <c r="AO65" s="232"/>
      <c r="AP65" s="232"/>
      <c r="AQ65" s="232"/>
      <c r="AR65" s="232"/>
      <c r="AS65" s="232"/>
      <c r="AT65" s="232"/>
      <c r="AU65" s="367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43"/>
      <c r="BG65" s="108"/>
      <c r="BH65" s="108"/>
      <c r="BI65" s="119"/>
      <c r="BJ65" s="119"/>
      <c r="BK65" s="119"/>
      <c r="BL65" s="108"/>
      <c r="BM65" s="108"/>
      <c r="BN65" s="108"/>
      <c r="BO65" s="38"/>
      <c r="BP65" s="38"/>
      <c r="BQ65" s="38"/>
      <c r="BR65" s="38"/>
      <c r="BS65" s="38"/>
      <c r="BT65" s="38"/>
      <c r="BU65" s="38"/>
      <c r="BV65" s="36"/>
      <c r="BW65" s="36"/>
      <c r="BX65" s="36"/>
      <c r="BY65" s="36"/>
      <c r="BZ65" s="39"/>
      <c r="CA65" s="39"/>
      <c r="CB65" s="39"/>
      <c r="CC65" s="39"/>
      <c r="CD65" s="39"/>
      <c r="CE65" s="39"/>
      <c r="CF65" s="39"/>
      <c r="CG65" s="35"/>
      <c r="CH65" s="35"/>
      <c r="CI65" s="35"/>
      <c r="CJ65" s="35"/>
      <c r="CK65" s="35"/>
      <c r="CL65" s="35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</row>
    <row r="66" spans="10:119" s="41" customFormat="1" ht="18" customHeight="1">
      <c r="J66" s="117"/>
      <c r="K66" s="117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231"/>
      <c r="AH66" s="232"/>
      <c r="AI66" s="232"/>
      <c r="AJ66" s="232"/>
      <c r="AK66" s="232"/>
      <c r="AL66" s="232"/>
      <c r="AM66" s="232"/>
      <c r="AN66" s="232"/>
      <c r="AO66" s="232"/>
      <c r="AP66" s="232"/>
      <c r="AQ66" s="232"/>
      <c r="AR66" s="232"/>
      <c r="AS66" s="232"/>
      <c r="AT66" s="232"/>
      <c r="AU66" s="367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43"/>
      <c r="BG66" s="108"/>
      <c r="BH66" s="108"/>
      <c r="BI66" s="119"/>
      <c r="BJ66" s="119"/>
      <c r="BK66" s="119"/>
      <c r="BL66" s="108"/>
      <c r="BM66" s="108"/>
      <c r="BN66" s="108"/>
      <c r="BO66" s="38"/>
      <c r="BP66" s="38"/>
      <c r="BQ66" s="38"/>
      <c r="BR66" s="38"/>
      <c r="BS66" s="38"/>
      <c r="BT66" s="38"/>
      <c r="BU66" s="38"/>
      <c r="BV66" s="36"/>
      <c r="BW66" s="36"/>
      <c r="BX66" s="36"/>
      <c r="BY66" s="36"/>
      <c r="BZ66" s="39"/>
      <c r="CA66" s="39"/>
      <c r="CB66" s="39"/>
      <c r="CC66" s="39"/>
      <c r="CD66" s="39"/>
      <c r="CE66" s="39"/>
      <c r="CF66" s="39"/>
      <c r="CG66" s="35"/>
      <c r="CH66" s="35"/>
      <c r="CI66" s="35"/>
      <c r="CJ66" s="35"/>
      <c r="CK66" s="35"/>
      <c r="CL66" s="35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</row>
    <row r="67" spans="10:119" s="41" customFormat="1" ht="18" customHeight="1">
      <c r="J67" s="117"/>
      <c r="K67" s="117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231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367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43"/>
      <c r="BG67" s="108"/>
      <c r="BH67" s="108"/>
      <c r="BI67" s="119"/>
      <c r="BJ67" s="119"/>
      <c r="BK67" s="119"/>
      <c r="BL67" s="108"/>
      <c r="BM67" s="108"/>
      <c r="BN67" s="108"/>
      <c r="BO67" s="38"/>
      <c r="BP67" s="38"/>
      <c r="BQ67" s="38"/>
      <c r="BR67" s="38"/>
      <c r="BS67" s="38"/>
      <c r="BT67" s="38"/>
      <c r="BU67" s="38"/>
      <c r="BV67" s="36"/>
      <c r="BW67" s="36"/>
      <c r="BX67" s="36"/>
      <c r="BY67" s="36"/>
      <c r="BZ67" s="39"/>
      <c r="CA67" s="39"/>
      <c r="CB67" s="39"/>
      <c r="CC67" s="39"/>
      <c r="CD67" s="39"/>
      <c r="CE67" s="39"/>
      <c r="CF67" s="39"/>
      <c r="CG67" s="35"/>
      <c r="CH67" s="35"/>
      <c r="CI67" s="35"/>
      <c r="CJ67" s="35"/>
      <c r="CK67" s="35"/>
      <c r="CL67" s="35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</row>
    <row r="68" spans="10:119" s="41" customFormat="1" ht="18" customHeight="1">
      <c r="J68" s="117"/>
      <c r="K68" s="117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231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367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43"/>
      <c r="BG68" s="108"/>
      <c r="BH68" s="108"/>
      <c r="BI68" s="119"/>
      <c r="BJ68" s="119"/>
      <c r="BK68" s="119"/>
      <c r="BL68" s="108"/>
      <c r="BM68" s="108"/>
      <c r="BN68" s="108"/>
      <c r="BO68" s="38"/>
      <c r="BP68" s="38"/>
      <c r="BQ68" s="38"/>
      <c r="BR68" s="38"/>
      <c r="BS68" s="38"/>
      <c r="BT68" s="38"/>
      <c r="BU68" s="38"/>
      <c r="BV68" s="36"/>
      <c r="BW68" s="36"/>
      <c r="BX68" s="36"/>
      <c r="BY68" s="36"/>
      <c r="BZ68" s="39"/>
      <c r="CA68" s="39"/>
      <c r="CB68" s="39"/>
      <c r="CC68" s="39"/>
      <c r="CD68" s="39"/>
      <c r="CE68" s="39"/>
      <c r="CF68" s="39"/>
      <c r="CG68" s="35"/>
      <c r="CH68" s="35"/>
      <c r="CI68" s="35"/>
      <c r="CJ68" s="35"/>
      <c r="CK68" s="35"/>
      <c r="CL68" s="35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</row>
    <row r="69" spans="2:119" s="41" customFormat="1" ht="18" customHeight="1" thickBot="1">
      <c r="B69" s="221" t="s">
        <v>16</v>
      </c>
      <c r="C69" s="221"/>
      <c r="D69" s="221"/>
      <c r="E69" s="221"/>
      <c r="F69" s="221"/>
      <c r="G69" s="221"/>
      <c r="H69" s="221"/>
      <c r="AG69" s="231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367"/>
      <c r="BO69" s="38"/>
      <c r="BP69" s="38"/>
      <c r="BQ69" s="38"/>
      <c r="BR69" s="38"/>
      <c r="BS69" s="38"/>
      <c r="BT69" s="38"/>
      <c r="BU69" s="38"/>
      <c r="BV69" s="36"/>
      <c r="BW69" s="36"/>
      <c r="BX69" s="36"/>
      <c r="BY69" s="36"/>
      <c r="BZ69" s="39"/>
      <c r="CA69" s="39"/>
      <c r="CB69" s="39"/>
      <c r="CC69" s="39"/>
      <c r="CD69" s="39"/>
      <c r="CE69" s="39"/>
      <c r="CF69" s="39"/>
      <c r="CG69" s="35"/>
      <c r="CH69" s="35"/>
      <c r="CI69" s="35"/>
      <c r="CJ69" s="35"/>
      <c r="CK69" s="35"/>
      <c r="CL69" s="35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</row>
    <row r="70" spans="2:119" s="41" customFormat="1" ht="18" customHeight="1" thickBot="1">
      <c r="B70" s="205" t="s">
        <v>17</v>
      </c>
      <c r="C70" s="205"/>
      <c r="D70" s="205"/>
      <c r="E70" s="205"/>
      <c r="F70" s="205" t="s">
        <v>18</v>
      </c>
      <c r="G70" s="205"/>
      <c r="H70" s="205"/>
      <c r="J70" s="352" t="str">
        <f>IF(' '!K18=0,"Gruppe B",IF(' '!A18&lt;&gt;' '!K18,"es liegen nicht alle Ergebnisse vor","Gruppe B"))</f>
        <v>Gruppe B</v>
      </c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3"/>
      <c r="Z70" s="353"/>
      <c r="AA70" s="353"/>
      <c r="AB70" s="353"/>
      <c r="AC70" s="353"/>
      <c r="AD70" s="353"/>
      <c r="AE70" s="353"/>
      <c r="AF70" s="353"/>
      <c r="AG70" s="233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368"/>
      <c r="AV70" s="214" t="s">
        <v>19</v>
      </c>
      <c r="AW70" s="351"/>
      <c r="AX70" s="276" t="s">
        <v>20</v>
      </c>
      <c r="AY70" s="351"/>
      <c r="AZ70" s="276" t="s">
        <v>21</v>
      </c>
      <c r="BA70" s="351"/>
      <c r="BB70" s="276" t="s">
        <v>22</v>
      </c>
      <c r="BC70" s="351"/>
      <c r="BD70" s="276" t="s">
        <v>23</v>
      </c>
      <c r="BE70" s="214"/>
      <c r="BF70" s="214"/>
      <c r="BG70" s="214"/>
      <c r="BH70" s="351"/>
      <c r="BI70" s="276" t="s">
        <v>24</v>
      </c>
      <c r="BJ70" s="214"/>
      <c r="BK70" s="214"/>
      <c r="BL70" s="276" t="s">
        <v>25</v>
      </c>
      <c r="BM70" s="214"/>
      <c r="BN70" s="215"/>
      <c r="BO70" s="38"/>
      <c r="BP70" s="38"/>
      <c r="BQ70" s="38"/>
      <c r="BR70" s="38"/>
      <c r="BS70" s="38"/>
      <c r="BT70" s="38"/>
      <c r="BU70" s="38"/>
      <c r="BV70" s="36"/>
      <c r="BW70" s="36"/>
      <c r="BX70" s="36"/>
      <c r="BY70" s="36"/>
      <c r="BZ70" s="39"/>
      <c r="CA70" s="39"/>
      <c r="CB70" s="39"/>
      <c r="CC70" s="39"/>
      <c r="CD70" s="39"/>
      <c r="CE70" s="39"/>
      <c r="CF70" s="39"/>
      <c r="CG70" s="35"/>
      <c r="CH70" s="35"/>
      <c r="CI70" s="35"/>
      <c r="CJ70" s="35"/>
      <c r="CK70" s="35"/>
      <c r="CL70" s="35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</row>
    <row r="71" spans="2:119" s="41" customFormat="1" ht="18" customHeight="1">
      <c r="B71" s="175"/>
      <c r="C71" s="175"/>
      <c r="D71" s="175"/>
      <c r="E71" s="175"/>
      <c r="F71" s="175"/>
      <c r="G71" s="175"/>
      <c r="H71" s="175"/>
      <c r="J71" s="241">
        <f>IF(' '!$K$18=0,"",1)</f>
        <v>1</v>
      </c>
      <c r="K71" s="242"/>
      <c r="L71" s="222" t="str">
        <f>IF(' '!K$18=0,AA19,VLOOKUP(' '!A13,' '!$B$13:$N$17,4,0))</f>
        <v>FC Viktoria Köln F2</v>
      </c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19"/>
      <c r="AH71" s="219"/>
      <c r="AI71" s="220"/>
      <c r="AJ71" s="238" t="str">
        <f>IF(AND(L71&amp;$AJ$63=VLOOKUP(L71&amp;$AJ$63,' '!$C$21:$G$60,1,0),VLOOKUP(L71&amp;$AJ$63,' '!$C$21:$G$60,4,0)&lt;&gt;""),VLOOKUP(L71&amp;$AJ$63,' '!$C$21:$G$60,4,0),VLOOKUP(L71&amp;$AJ$63,' '!$C$21:$G$60,5,0))</f>
        <v>1:0</v>
      </c>
      <c r="AK71" s="239"/>
      <c r="AL71" s="240"/>
      <c r="AM71" s="238" t="str">
        <f>IF(AND(L71&amp;$AM$63=VLOOKUP(L71&amp;$AM$63,' '!$C$21:$G$60,1,0),VLOOKUP(L71&amp;$AM$63,' '!$C$21:$G$60,4,0)&lt;&gt;""),VLOOKUP(L71&amp;$AM$63,' '!$C$21:$G$60,4,0),VLOOKUP(L71&amp;$AM$63,' '!$C$21:$G$60,5,0))</f>
        <v>4:0</v>
      </c>
      <c r="AN71" s="239"/>
      <c r="AO71" s="240"/>
      <c r="AP71" s="238" t="str">
        <f>IF(AND(L71&amp;$AP$63=VLOOKUP(L71&amp;$AP$63,' '!$C$21:$G$60,1,0),VLOOKUP(L71&amp;$AP$63,' '!$C$21:$G$60,4,0)&lt;&gt;""),VLOOKUP(L71&amp;$AP$63,' '!$C$21:$G$60,4,0),VLOOKUP(L71&amp;$AP$63,' '!$C$21:$G$60,5,0))</f>
        <v>5:0</v>
      </c>
      <c r="AQ71" s="239"/>
      <c r="AR71" s="240"/>
      <c r="AS71" s="357" t="str">
        <f>IF(AND(L71&amp;$AS$63=VLOOKUP(L71&amp;$AS$63,' '!$C$21:$G$60,1,0),VLOOKUP(L71&amp;$AS$63,' '!$C$21:$G$60,4,0)&lt;&gt;""),VLOOKUP(L71&amp;$AS$63,' '!$C$21:$G$60,4,0),VLOOKUP(L71&amp;$AS$63,' '!$C$21:$G$60,5,0))</f>
        <v>0:0</v>
      </c>
      <c r="AT71" s="358"/>
      <c r="AU71" s="358"/>
      <c r="AV71" s="260">
        <f>IF(' '!K$18=0,"",VLOOKUP(' '!A13,' '!$B$13:$N$17,10,0))</f>
        <v>4</v>
      </c>
      <c r="AW71" s="261"/>
      <c r="AX71" s="206">
        <f>IF(' '!K$18=0,"",VLOOKUP(' '!A13,' '!$B$13:$N$17,11,0))</f>
        <v>3</v>
      </c>
      <c r="AY71" s="206"/>
      <c r="AZ71" s="206">
        <f>IF(' '!K$18=0,"",VLOOKUP(' '!A13,' '!$B$13:$N$17,12,0))</f>
        <v>1</v>
      </c>
      <c r="BA71" s="206"/>
      <c r="BB71" s="206">
        <f>IF(' '!K$18=0,"",VLOOKUP(' '!A13,' '!$B$13:$N$17,13,0))</f>
        <v>0</v>
      </c>
      <c r="BC71" s="206"/>
      <c r="BD71" s="217">
        <f>IF(' '!K$18=0,"",VLOOKUP(' '!A13,' '!$B$13:$N$17,5,0))</f>
        <v>10</v>
      </c>
      <c r="BE71" s="218"/>
      <c r="BF71" s="114" t="str">
        <f>IF(' '!K$18=0,"",":")</f>
        <v>:</v>
      </c>
      <c r="BG71" s="216">
        <f>IF(' '!K$18=0,"",VLOOKUP(' '!A13,' '!$B$13:$N$17,6,0))</f>
        <v>0</v>
      </c>
      <c r="BH71" s="217"/>
      <c r="BI71" s="280">
        <f>IF(' '!K$18=0,"",BD71-BG71)</f>
        <v>10</v>
      </c>
      <c r="BJ71" s="280"/>
      <c r="BK71" s="281"/>
      <c r="BL71" s="245">
        <f>IF(' '!K$18=0,"",VLOOKUP(' '!A13,' '!$B$13:$N$17,7,0))</f>
        <v>10</v>
      </c>
      <c r="BM71" s="246"/>
      <c r="BN71" s="247"/>
      <c r="BO71" s="38"/>
      <c r="BP71" s="38"/>
      <c r="BQ71" s="38"/>
      <c r="BR71" s="38"/>
      <c r="BS71" s="38"/>
      <c r="BT71" s="38"/>
      <c r="BU71" s="38"/>
      <c r="BV71" s="36"/>
      <c r="BW71" s="36"/>
      <c r="BX71" s="36"/>
      <c r="BY71" s="36"/>
      <c r="BZ71" s="39"/>
      <c r="CA71" s="39"/>
      <c r="CB71" s="39"/>
      <c r="CC71" s="39"/>
      <c r="CD71" s="39"/>
      <c r="CE71" s="39"/>
      <c r="CF71" s="39"/>
      <c r="CG71" s="35"/>
      <c r="CH71" s="35"/>
      <c r="CI71" s="35"/>
      <c r="CJ71" s="35"/>
      <c r="CK71" s="35"/>
      <c r="CL71" s="35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</row>
    <row r="72" spans="2:119" s="41" customFormat="1" ht="18" customHeight="1">
      <c r="B72" s="175"/>
      <c r="C72" s="175"/>
      <c r="D72" s="175"/>
      <c r="E72" s="175"/>
      <c r="F72" s="175"/>
      <c r="G72" s="175"/>
      <c r="H72" s="175"/>
      <c r="J72" s="243">
        <f>IF(' '!K$18=0,"",IF(VLOOKUP(' '!A14,' '!$B$13:$D$17,3,0)=MAX(J$71:J71),"",' '!A14))</f>
        <v>2</v>
      </c>
      <c r="K72" s="244"/>
      <c r="L72" s="349" t="str">
        <f>IF(' '!K$18=0,AA20,VLOOKUP(' '!A14,' '!$B$13:$N$17,4,0))</f>
        <v>SV Menden F2</v>
      </c>
      <c r="M72" s="350"/>
      <c r="N72" s="350"/>
      <c r="O72" s="350"/>
      <c r="P72" s="350"/>
      <c r="Q72" s="350"/>
      <c r="R72" s="350"/>
      <c r="S72" s="350"/>
      <c r="T72" s="350"/>
      <c r="U72" s="350"/>
      <c r="V72" s="350"/>
      <c r="W72" s="350"/>
      <c r="X72" s="350"/>
      <c r="Y72" s="350"/>
      <c r="Z72" s="350"/>
      <c r="AA72" s="350"/>
      <c r="AB72" s="350"/>
      <c r="AC72" s="350"/>
      <c r="AD72" s="350"/>
      <c r="AE72" s="350"/>
      <c r="AF72" s="350"/>
      <c r="AG72" s="227" t="str">
        <f>IF(AND(L72&amp;$AG$63=VLOOKUP(L72&amp;$AG$63,' '!$C$21:$G$60,1,0),VLOOKUP(L72&amp;$AG$63,' '!$C$21:$G$60,4,0)&lt;&gt;""),VLOOKUP(L72&amp;$AG$63,' '!$C$21:$G$60,4,0),VLOOKUP(L72&amp;$AG$63,' '!$C$21:$G$60,5,0))</f>
        <v>0:1</v>
      </c>
      <c r="AH72" s="227"/>
      <c r="AI72" s="228"/>
      <c r="AJ72" s="235"/>
      <c r="AK72" s="236"/>
      <c r="AL72" s="237"/>
      <c r="AM72" s="224" t="str">
        <f>IF(AND(L72&amp;$AM$63=VLOOKUP(L72&amp;$AM$63,' '!$C$21:$G$60,1,0),VLOOKUP(L72&amp;$AM$63,' '!$C$21:$G$60,4,0)&lt;&gt;""),VLOOKUP(L72&amp;$AM$63,' '!$C$21:$G$60,4,0),VLOOKUP(L72&amp;$AM$63,' '!$C$21:$G$60,5,0))</f>
        <v>0:0</v>
      </c>
      <c r="AN72" s="225"/>
      <c r="AO72" s="226"/>
      <c r="AP72" s="224" t="str">
        <f>IF(AND(L72&amp;$AP$63=VLOOKUP(L72&amp;$AP$63,' '!$C$21:$G$60,1,0),VLOOKUP(L72&amp;$AP$63,' '!$C$21:$G$60,4,0)&lt;&gt;""),VLOOKUP(L72&amp;$AP$63,' '!$C$21:$G$60,4,0),VLOOKUP(L72&amp;$AP$63,' '!$C$21:$G$60,5,0))</f>
        <v>0:0</v>
      </c>
      <c r="AQ72" s="225"/>
      <c r="AR72" s="226"/>
      <c r="AS72" s="266" t="str">
        <f>IF(AND(L72&amp;$AS$63=VLOOKUP(L72&amp;$AS$63,' '!$C$21:$G$60,1,0),VLOOKUP(L72&amp;$AS$63,' '!$C$21:$G$60,4,0)&lt;&gt;""),VLOOKUP(L72&amp;$AS$63,' '!$C$21:$G$60,4,0),VLOOKUP(L72&amp;$AS$63,' '!$C$21:$G$60,5,0))</f>
        <v>2:0</v>
      </c>
      <c r="AT72" s="227"/>
      <c r="AU72" s="227"/>
      <c r="AV72" s="180">
        <f>IF(' '!K$18=0,"",VLOOKUP(' '!A14,' '!$B$13:$N$17,10,0))</f>
        <v>4</v>
      </c>
      <c r="AW72" s="181"/>
      <c r="AX72" s="206">
        <f>IF(' '!K$18=0,"",VLOOKUP(' '!A14,' '!$B$13:$N$17,11,0))</f>
        <v>1</v>
      </c>
      <c r="AY72" s="206"/>
      <c r="AZ72" s="206">
        <f>IF(' '!K$18=0,"",VLOOKUP(' '!A14,' '!$B$13:$N$17,12,0))</f>
        <v>2</v>
      </c>
      <c r="BA72" s="206"/>
      <c r="BB72" s="206">
        <f>IF(' '!K$18=0,"",VLOOKUP(' '!A14,' '!$B$13:$N$17,13,0))</f>
        <v>1</v>
      </c>
      <c r="BC72" s="206"/>
      <c r="BD72" s="212">
        <f>IF(' '!K$18=0,"",VLOOKUP(' '!A14,' '!$B$13:$N$17,5,0))</f>
        <v>2</v>
      </c>
      <c r="BE72" s="251"/>
      <c r="BF72" s="115" t="str">
        <f>IF(' '!K$18=0,"",":")</f>
        <v>:</v>
      </c>
      <c r="BG72" s="211">
        <f>IF(' '!K$18=0,"",VLOOKUP(' '!A14,' '!$B$13:$N$17,6,0))</f>
        <v>1</v>
      </c>
      <c r="BH72" s="212"/>
      <c r="BI72" s="280">
        <f>IF(' '!K$18=0,"",BD72-BG72)</f>
        <v>1</v>
      </c>
      <c r="BJ72" s="280"/>
      <c r="BK72" s="281"/>
      <c r="BL72" s="251">
        <f>IF(' '!K$18=0,"",VLOOKUP(' '!A14,' '!$B$13:$N$17,7,0))</f>
        <v>5</v>
      </c>
      <c r="BM72" s="252"/>
      <c r="BN72" s="253"/>
      <c r="BO72" s="38"/>
      <c r="BP72" s="38"/>
      <c r="BQ72" s="38"/>
      <c r="BR72" s="38"/>
      <c r="BS72" s="38"/>
      <c r="BT72" s="38"/>
      <c r="BU72" s="38"/>
      <c r="BV72" s="36"/>
      <c r="BW72" s="36"/>
      <c r="BX72" s="36"/>
      <c r="BY72" s="36"/>
      <c r="BZ72" s="39"/>
      <c r="CA72" s="39"/>
      <c r="CB72" s="39"/>
      <c r="CC72" s="39"/>
      <c r="CD72" s="39"/>
      <c r="CE72" s="39"/>
      <c r="CF72" s="39"/>
      <c r="CG72" s="35"/>
      <c r="CH72" s="35"/>
      <c r="CI72" s="35"/>
      <c r="CJ72" s="35"/>
      <c r="CK72" s="35"/>
      <c r="CL72" s="35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</row>
    <row r="73" spans="1:119" s="41" customFormat="1" ht="18" customHeight="1">
      <c r="A73" s="37"/>
      <c r="B73" s="175"/>
      <c r="C73" s="175"/>
      <c r="D73" s="175"/>
      <c r="E73" s="175"/>
      <c r="F73" s="175"/>
      <c r="G73" s="175"/>
      <c r="H73" s="175"/>
      <c r="J73" s="243">
        <f>IF(' '!K$18=0,"",IF(VLOOKUP(' '!A15,' '!$B$13:$D$17,3,0)=MAX(J$71:K72),"",' '!A15))</f>
        <v>3</v>
      </c>
      <c r="K73" s="244"/>
      <c r="L73" s="349" t="str">
        <f>IF(' '!K$18=0,AA21,VLOOKUP(' '!A15,' '!$B$13:$N$17,4,0))</f>
        <v>FC Pesch F2</v>
      </c>
      <c r="M73" s="350"/>
      <c r="N73" s="350"/>
      <c r="O73" s="350"/>
      <c r="P73" s="350"/>
      <c r="Q73" s="350"/>
      <c r="R73" s="350"/>
      <c r="S73" s="350"/>
      <c r="T73" s="350"/>
      <c r="U73" s="350"/>
      <c r="V73" s="350"/>
      <c r="W73" s="350"/>
      <c r="X73" s="350"/>
      <c r="Y73" s="350"/>
      <c r="Z73" s="350"/>
      <c r="AA73" s="350"/>
      <c r="AB73" s="350"/>
      <c r="AC73" s="350"/>
      <c r="AD73" s="350"/>
      <c r="AE73" s="350"/>
      <c r="AF73" s="350"/>
      <c r="AG73" s="227" t="str">
        <f>IF(AND(L73&amp;$AG$63=VLOOKUP(L73&amp;$AG$63,' '!$C$21:$G$60,1,0),VLOOKUP(L73&amp;$AG$63,' '!$C$21:$G$60,4,0)&lt;&gt;""),VLOOKUP(L73&amp;$AG$63,' '!$C$21:$G$60,4,0),VLOOKUP(L73&amp;$AG$63,' '!$C$21:$G$60,5,0))</f>
        <v>0:4</v>
      </c>
      <c r="AH73" s="227"/>
      <c r="AI73" s="228"/>
      <c r="AJ73" s="224" t="str">
        <f>IF(AND(L73&amp;$AJ$63=VLOOKUP(L73&amp;$AJ$63,' '!$C$21:$G$60,1,0),VLOOKUP(L73&amp;$AJ$63,' '!$C$21:$G$60,4,0)&lt;&gt;""),VLOOKUP(L73&amp;$AJ$63,' '!$C$21:$G$60,4,0),VLOOKUP(L73&amp;$AJ$63,' '!$C$21:$G$60,5,0))</f>
        <v>0:0</v>
      </c>
      <c r="AK73" s="225"/>
      <c r="AL73" s="226"/>
      <c r="AM73" s="235"/>
      <c r="AN73" s="236"/>
      <c r="AO73" s="237"/>
      <c r="AP73" s="224" t="str">
        <f>IF(AND(L73&amp;$AP$63=VLOOKUP(L73&amp;$AP$63,' '!$C$21:$G$60,1,0),VLOOKUP(L73&amp;$AP$63,' '!$C$21:$G$60,4,0)&lt;&gt;""),VLOOKUP(L73&amp;$AP$63,' '!$C$21:$G$60,4,0),VLOOKUP(L73&amp;$AP$63,' '!$C$21:$G$60,5,0))</f>
        <v>0:0</v>
      </c>
      <c r="AQ73" s="225"/>
      <c r="AR73" s="226"/>
      <c r="AS73" s="266" t="str">
        <f>IF(AND(L73&amp;$AS$63=VLOOKUP(L73&amp;$AS$63,' '!$C$21:$G$60,1,0),VLOOKUP(L73&amp;$AS$63,' '!$C$21:$G$60,4,0)&lt;&gt;""),VLOOKUP(L73&amp;$AS$63,' '!$C$21:$G$60,4,0),VLOOKUP(L73&amp;$AS$63,' '!$C$21:$G$60,5,0))</f>
        <v>2:0</v>
      </c>
      <c r="AT73" s="227"/>
      <c r="AU73" s="227"/>
      <c r="AV73" s="180">
        <f>IF(' '!K$18=0,"",VLOOKUP(' '!A15,' '!$B$13:$N$17,10,0))</f>
        <v>4</v>
      </c>
      <c r="AW73" s="181"/>
      <c r="AX73" s="206">
        <f>IF(' '!K$18=0,"",VLOOKUP(' '!A15,' '!$B$13:$N$17,11,0))</f>
        <v>1</v>
      </c>
      <c r="AY73" s="206"/>
      <c r="AZ73" s="206">
        <f>IF(' '!K$18=0,"",VLOOKUP(' '!A15,' '!$B$13:$N$17,12,0))</f>
        <v>2</v>
      </c>
      <c r="BA73" s="206"/>
      <c r="BB73" s="206">
        <f>IF(' '!K$18=0,"",VLOOKUP(' '!A15,' '!$B$13:$N$17,13,0))</f>
        <v>1</v>
      </c>
      <c r="BC73" s="206"/>
      <c r="BD73" s="212">
        <f>IF(' '!K$18=0,"",VLOOKUP(' '!A15,' '!$B$13:$N$17,5,0))</f>
        <v>2</v>
      </c>
      <c r="BE73" s="251"/>
      <c r="BF73" s="115" t="str">
        <f>IF(' '!K$18=0,"",":")</f>
        <v>:</v>
      </c>
      <c r="BG73" s="211">
        <f>IF(' '!K$18=0,"",VLOOKUP(' '!A15,' '!$B$13:$N$17,6,0))</f>
        <v>4</v>
      </c>
      <c r="BH73" s="212"/>
      <c r="BI73" s="280">
        <f>IF(' '!K$18=0,"",BD73-BG73)</f>
        <v>-2</v>
      </c>
      <c r="BJ73" s="280"/>
      <c r="BK73" s="281"/>
      <c r="BL73" s="251">
        <f>IF(' '!K$18=0,"",VLOOKUP(' '!A15,' '!$B$13:$N$17,7,0))</f>
        <v>5</v>
      </c>
      <c r="BM73" s="252"/>
      <c r="BN73" s="253"/>
      <c r="BO73" s="38"/>
      <c r="BP73" s="38"/>
      <c r="BQ73" s="38"/>
      <c r="BR73" s="38"/>
      <c r="BS73" s="38"/>
      <c r="BT73" s="38"/>
      <c r="BU73" s="38"/>
      <c r="BV73" s="36"/>
      <c r="BW73" s="36"/>
      <c r="BX73" s="36"/>
      <c r="BY73" s="36"/>
      <c r="BZ73" s="39"/>
      <c r="CA73" s="39"/>
      <c r="CB73" s="39"/>
      <c r="CC73" s="39"/>
      <c r="CD73" s="39"/>
      <c r="CE73" s="39"/>
      <c r="CF73" s="39"/>
      <c r="CG73" s="35"/>
      <c r="CH73" s="35"/>
      <c r="CI73" s="35"/>
      <c r="CJ73" s="35"/>
      <c r="CK73" s="35"/>
      <c r="CL73" s="35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</row>
    <row r="74" spans="1:119" s="41" customFormat="1" ht="18" customHeight="1">
      <c r="A74" s="37"/>
      <c r="B74" s="175"/>
      <c r="C74" s="175"/>
      <c r="D74" s="175"/>
      <c r="E74" s="175"/>
      <c r="F74" s="175"/>
      <c r="G74" s="175"/>
      <c r="H74" s="175"/>
      <c r="J74" s="243">
        <f>IF(' '!K$18=0,"",IF(VLOOKUP(' '!A16,' '!$B$13:$D$17,3,0)=MAX(J$71:K73),"",' '!A16))</f>
        <v>4</v>
      </c>
      <c r="K74" s="244"/>
      <c r="L74" s="349" t="str">
        <f>IF(' '!K$18=0,AA22,VLOOKUP(' '!A16,' '!$B$13:$N$17,4,0))</f>
        <v>SC Brück 07 F2</v>
      </c>
      <c r="M74" s="350"/>
      <c r="N74" s="350"/>
      <c r="O74" s="350"/>
      <c r="P74" s="350"/>
      <c r="Q74" s="350"/>
      <c r="R74" s="350"/>
      <c r="S74" s="350"/>
      <c r="T74" s="350"/>
      <c r="U74" s="350"/>
      <c r="V74" s="350"/>
      <c r="W74" s="350"/>
      <c r="X74" s="350"/>
      <c r="Y74" s="350"/>
      <c r="Z74" s="350"/>
      <c r="AA74" s="350"/>
      <c r="AB74" s="350"/>
      <c r="AC74" s="350"/>
      <c r="AD74" s="350"/>
      <c r="AE74" s="350"/>
      <c r="AF74" s="350"/>
      <c r="AG74" s="227" t="str">
        <f>IF(AND(L74&amp;$AG$63=VLOOKUP(L74&amp;$AG$63,' '!$C$21:$G$60,1,0),VLOOKUP(L74&amp;$AG$63,' '!$C$21:$G$60,4,0)&lt;&gt;""),VLOOKUP(L74&amp;$AG$63,' '!$C$21:$G$60,4,0),VLOOKUP(L74&amp;$AG$63,' '!$C$21:$G$60,5,0))</f>
        <v>0:5</v>
      </c>
      <c r="AH74" s="227"/>
      <c r="AI74" s="228"/>
      <c r="AJ74" s="224" t="str">
        <f>IF(AND(L74&amp;$AJ$63=VLOOKUP(L74&amp;$AJ$63,' '!$C$21:$G$60,1,0),VLOOKUP(L74&amp;$AJ$63,' '!$C$21:$G$60,4,0)&lt;&gt;""),VLOOKUP(L74&amp;$AJ$63,' '!$C$21:$G$60,4,0),VLOOKUP(L74&amp;$AJ$63,' '!$C$21:$G$60,5,0))</f>
        <v>0:0</v>
      </c>
      <c r="AK74" s="225"/>
      <c r="AL74" s="226"/>
      <c r="AM74" s="224" t="str">
        <f>IF(AND(L74&amp;$AM$63=VLOOKUP(L74&amp;$AM$63,' '!$C$21:$G$60,1,0),VLOOKUP(L74&amp;$AM$63,' '!$C$21:$G$60,4,0)&lt;&gt;""),VLOOKUP(L74&amp;$AM$63,' '!$C$21:$G$60,4,0),VLOOKUP(L74&amp;$AM$63,' '!$C$21:$G$60,5,0))</f>
        <v>0:0</v>
      </c>
      <c r="AN74" s="225"/>
      <c r="AO74" s="226"/>
      <c r="AP74" s="235"/>
      <c r="AQ74" s="236"/>
      <c r="AR74" s="237"/>
      <c r="AS74" s="266" t="str">
        <f>IF(AND(L74&amp;$AS$63=VLOOKUP(L74&amp;$AS$63,' '!$C$21:$G$60,1,0),VLOOKUP(L74&amp;$AS$63,' '!$C$21:$G$60,4,0)&lt;&gt;""),VLOOKUP(L74&amp;$AS$63,' '!$C$21:$G$60,4,0),VLOOKUP(L74&amp;$AS$63,' '!$C$21:$G$60,5,0))</f>
        <v>1:0</v>
      </c>
      <c r="AT74" s="227"/>
      <c r="AU74" s="227"/>
      <c r="AV74" s="180">
        <f>IF(' '!K$18=0,"",VLOOKUP(' '!A16,' '!$B$13:$N$17,10,0))</f>
        <v>4</v>
      </c>
      <c r="AW74" s="181"/>
      <c r="AX74" s="206">
        <f>IF(' '!K$18=0,"",VLOOKUP(' '!A16,' '!$B$13:$N$17,11,0))</f>
        <v>1</v>
      </c>
      <c r="AY74" s="206"/>
      <c r="AZ74" s="206">
        <f>IF(' '!K$18=0,"",VLOOKUP(' '!A16,' '!$B$13:$N$17,12,0))</f>
        <v>2</v>
      </c>
      <c r="BA74" s="206"/>
      <c r="BB74" s="206">
        <f>IF(' '!K$18=0,"",VLOOKUP(' '!A16,' '!$B$13:$N$17,13,0))</f>
        <v>1</v>
      </c>
      <c r="BC74" s="206"/>
      <c r="BD74" s="212">
        <f>IF(' '!K$18=0,"",VLOOKUP(' '!A16,' '!$B$13:$N$17,5,0))</f>
        <v>1</v>
      </c>
      <c r="BE74" s="251"/>
      <c r="BF74" s="115" t="str">
        <f>IF(' '!K$18=0,"",":")</f>
        <v>:</v>
      </c>
      <c r="BG74" s="211">
        <f>IF(' '!K$18=0,"",VLOOKUP(' '!A16,' '!$B$13:$N$17,6,0))</f>
        <v>5</v>
      </c>
      <c r="BH74" s="212"/>
      <c r="BI74" s="280">
        <f>IF(' '!K$18=0,"",BD74-BG74)</f>
        <v>-4</v>
      </c>
      <c r="BJ74" s="280"/>
      <c r="BK74" s="281"/>
      <c r="BL74" s="251">
        <f>IF(' '!K$18=0,"",VLOOKUP(' '!A16,' '!$B$13:$N$17,7,0))</f>
        <v>5</v>
      </c>
      <c r="BM74" s="252"/>
      <c r="BN74" s="253"/>
      <c r="BO74" s="38"/>
      <c r="BP74" s="38"/>
      <c r="BQ74" s="38"/>
      <c r="BR74" s="38"/>
      <c r="BS74" s="38"/>
      <c r="BT74" s="38"/>
      <c r="BU74" s="38"/>
      <c r="BV74" s="36"/>
      <c r="BW74" s="36"/>
      <c r="BX74" s="36"/>
      <c r="BY74" s="36"/>
      <c r="BZ74" s="39"/>
      <c r="CA74" s="39"/>
      <c r="CB74" s="39"/>
      <c r="CC74" s="39"/>
      <c r="CD74" s="39"/>
      <c r="CE74" s="39"/>
      <c r="CF74" s="39"/>
      <c r="CG74" s="35"/>
      <c r="CH74" s="35"/>
      <c r="CI74" s="35"/>
      <c r="CJ74" s="35"/>
      <c r="CK74" s="35"/>
      <c r="CL74" s="35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</row>
    <row r="75" spans="1:119" s="41" customFormat="1" ht="18" customHeight="1" thickBot="1">
      <c r="A75" s="37"/>
      <c r="B75" s="175"/>
      <c r="C75" s="175"/>
      <c r="D75" s="175"/>
      <c r="E75" s="175"/>
      <c r="F75" s="175"/>
      <c r="G75" s="175"/>
      <c r="H75" s="175"/>
      <c r="J75" s="287">
        <f>IF(' '!K$18=0,"",IF(VLOOKUP(' '!A17,' '!$B$13:$D$17,3,0)=MAX(J$71:K74),"",' '!A17))</f>
        <v>5</v>
      </c>
      <c r="K75" s="288"/>
      <c r="L75" s="296" t="str">
        <f>IF(' '!K$18=0,AA23,VLOOKUP(' '!A17,' '!$B$13:$N$17,4,0))</f>
        <v>Rot-Weis Lessenich F2</v>
      </c>
      <c r="M75" s="297"/>
      <c r="N75" s="297"/>
      <c r="O75" s="297"/>
      <c r="P75" s="297"/>
      <c r="Q75" s="297"/>
      <c r="R75" s="297"/>
      <c r="S75" s="297"/>
      <c r="T75" s="297"/>
      <c r="U75" s="297"/>
      <c r="V75" s="297"/>
      <c r="W75" s="297"/>
      <c r="X75" s="297"/>
      <c r="Y75" s="297"/>
      <c r="Z75" s="297"/>
      <c r="AA75" s="297"/>
      <c r="AB75" s="297"/>
      <c r="AC75" s="297"/>
      <c r="AD75" s="297"/>
      <c r="AE75" s="297"/>
      <c r="AF75" s="297"/>
      <c r="AG75" s="345" t="str">
        <f>IF(AND(L75&amp;$AG$63=VLOOKUP(L75&amp;$AG$63,' '!$C$21:$G$60,1,0),VLOOKUP(L75&amp;$AG$63,' '!$C$21:$G$60,4,0)&lt;&gt;""),VLOOKUP(L75&amp;$AG$63,' '!$C$21:$G$60,4,0),VLOOKUP(L75&amp;$AG$63,' '!$C$21:$G$60,5,0))</f>
        <v>0:0</v>
      </c>
      <c r="AH75" s="345"/>
      <c r="AI75" s="346"/>
      <c r="AJ75" s="267" t="str">
        <f>IF(AND(L75&amp;$AJ$63=VLOOKUP(L75&amp;$AJ$63,' '!$C$21:$G$60,1,0),VLOOKUP(L75&amp;$AJ$63,' '!$C$21:$G$60,4,0)&lt;&gt;""),VLOOKUP(L75&amp;$AJ$63,' '!$C$21:$G$60,4,0),VLOOKUP(L75&amp;$AJ$63,' '!$C$21:$G$60,5,0))</f>
        <v>0:2</v>
      </c>
      <c r="AK75" s="268"/>
      <c r="AL75" s="269"/>
      <c r="AM75" s="267" t="str">
        <f>IF(AND(L75&amp;$AM$63=VLOOKUP(L75&amp;$AM$63,' '!$C$21:$G$60,1,0),VLOOKUP(L75&amp;$AM$63,' '!$C$21:$G$60,4,0)&lt;&gt;""),VLOOKUP(L75&amp;$AM$63,' '!$C$21:$G$60,4,0),VLOOKUP(L75&amp;$AM$63,' '!$C$21:$G$60,5,0))</f>
        <v>0:2</v>
      </c>
      <c r="AN75" s="268"/>
      <c r="AO75" s="269"/>
      <c r="AP75" s="267" t="str">
        <f>IF(AND(L75&amp;$AP$63=VLOOKUP(L75&amp;$AP$63,' '!$C$21:$G$60,1,0),VLOOKUP(L75&amp;$AP$63,' '!$C$21:$G$60,4,0)&lt;&gt;""),VLOOKUP(L75&amp;$AP$63,' '!$C$21:$G$60,4,0),VLOOKUP(L75&amp;$AP$63,' '!$C$21:$G$60,5,0))</f>
        <v>0:1</v>
      </c>
      <c r="AQ75" s="268"/>
      <c r="AR75" s="269"/>
      <c r="AS75" s="264"/>
      <c r="AT75" s="265"/>
      <c r="AU75" s="265"/>
      <c r="AV75" s="342">
        <f>IF(' '!K$18=0,"",VLOOKUP(' '!A17,' '!$B$13:$N$17,10,0))</f>
        <v>4</v>
      </c>
      <c r="AW75" s="343"/>
      <c r="AX75" s="348">
        <f>IF(' '!K$18=0,"",VLOOKUP(' '!A17,' '!$B$13:$N$17,11,0))</f>
        <v>0</v>
      </c>
      <c r="AY75" s="348"/>
      <c r="AZ75" s="348">
        <f>IF(' '!K$18=0,"",VLOOKUP(' '!A17,' '!$B$13:$N$17,12,0))</f>
        <v>1</v>
      </c>
      <c r="BA75" s="348"/>
      <c r="BB75" s="348">
        <f>IF(' '!K$18=0,"",VLOOKUP(' '!A17,' '!$B$13:$N$17,13,0))</f>
        <v>3</v>
      </c>
      <c r="BC75" s="348"/>
      <c r="BD75" s="348">
        <f>IF(' '!K$18=0,"",VLOOKUP(' '!A17,' '!$B$13:$N$17,5,0))</f>
        <v>0</v>
      </c>
      <c r="BE75" s="248"/>
      <c r="BF75" s="116" t="str">
        <f>IF(' '!K$18=0,"",":")</f>
        <v>:</v>
      </c>
      <c r="BG75" s="347">
        <f>IF(' '!K$18=0,"",VLOOKUP(' '!A17,' '!$B$13:$N$17,6,0))</f>
        <v>5</v>
      </c>
      <c r="BH75" s="348"/>
      <c r="BI75" s="282">
        <f>IF(' '!K$18=0,"",BD75-BG75)</f>
        <v>-5</v>
      </c>
      <c r="BJ75" s="282"/>
      <c r="BK75" s="283"/>
      <c r="BL75" s="248">
        <f>IF(' '!K$18=0,"",VLOOKUP(' '!A17,' '!$B$13:$N$17,7,0))</f>
        <v>1</v>
      </c>
      <c r="BM75" s="249"/>
      <c r="BN75" s="250"/>
      <c r="BO75" s="38"/>
      <c r="BP75" s="38"/>
      <c r="BQ75" s="38"/>
      <c r="BR75" s="38"/>
      <c r="BS75" s="38"/>
      <c r="BT75" s="38"/>
      <c r="BU75" s="38"/>
      <c r="BV75" s="36"/>
      <c r="BW75" s="36"/>
      <c r="BX75" s="36"/>
      <c r="BY75" s="36"/>
      <c r="BZ75" s="39"/>
      <c r="CA75" s="39"/>
      <c r="CB75" s="39"/>
      <c r="CC75" s="39"/>
      <c r="CD75" s="39"/>
      <c r="CE75" s="39"/>
      <c r="CF75" s="39"/>
      <c r="CG75" s="35"/>
      <c r="CH75" s="35"/>
      <c r="CI75" s="35"/>
      <c r="CJ75" s="35"/>
      <c r="CK75" s="35"/>
      <c r="CL75" s="35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</row>
    <row r="76" spans="60:119" s="41" customFormat="1" ht="18" customHeight="1">
      <c r="BH76" s="35"/>
      <c r="BO76" s="38"/>
      <c r="BP76" s="38"/>
      <c r="BQ76" s="38"/>
      <c r="BR76" s="38"/>
      <c r="BS76" s="38"/>
      <c r="BT76" s="38"/>
      <c r="BU76" s="38"/>
      <c r="BV76" s="36"/>
      <c r="BW76" s="36"/>
      <c r="BX76" s="36"/>
      <c r="BY76" s="36"/>
      <c r="BZ76" s="39"/>
      <c r="CA76" s="39"/>
      <c r="CB76" s="39"/>
      <c r="CC76" s="39"/>
      <c r="CD76" s="39"/>
      <c r="CE76" s="39"/>
      <c r="CF76" s="39"/>
      <c r="CG76" s="35"/>
      <c r="CH76" s="35"/>
      <c r="CI76" s="35"/>
      <c r="CJ76" s="35"/>
      <c r="CK76" s="35"/>
      <c r="CL76" s="35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</row>
    <row r="77" spans="2:119" s="41" customFormat="1" ht="18" customHeight="1">
      <c r="B77" s="46" t="s">
        <v>26</v>
      </c>
      <c r="BH77" s="35"/>
      <c r="BO77" s="38"/>
      <c r="BP77" s="38"/>
      <c r="BQ77" s="38"/>
      <c r="BR77" s="38"/>
      <c r="BS77" s="38"/>
      <c r="BT77" s="38"/>
      <c r="BU77" s="38"/>
      <c r="BV77" s="36"/>
      <c r="BW77" s="36"/>
      <c r="BX77" s="36"/>
      <c r="BY77" s="36"/>
      <c r="BZ77" s="39"/>
      <c r="CA77" s="39"/>
      <c r="CB77" s="39"/>
      <c r="CC77" s="39"/>
      <c r="CD77" s="39"/>
      <c r="CE77" s="39"/>
      <c r="CF77" s="39"/>
      <c r="CG77" s="35"/>
      <c r="CH77" s="35"/>
      <c r="CI77" s="35"/>
      <c r="CJ77" s="35"/>
      <c r="CK77" s="35"/>
      <c r="CL77" s="35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</row>
    <row r="78" spans="1:67" s="41" customFormat="1" ht="18" customHeight="1">
      <c r="A78" s="33"/>
      <c r="B78" s="155" t="s">
        <v>51</v>
      </c>
      <c r="C78" s="155"/>
      <c r="D78" s="155"/>
      <c r="E78" s="155"/>
      <c r="F78" s="155"/>
      <c r="G78" s="155"/>
      <c r="H78" s="344">
        <f>H14</f>
        <v>0.555555555555555</v>
      </c>
      <c r="I78" s="344"/>
      <c r="J78" s="344"/>
      <c r="K78" s="344"/>
      <c r="L78" s="33" t="s">
        <v>1</v>
      </c>
      <c r="M78" s="33"/>
      <c r="N78" s="33"/>
      <c r="O78" s="33"/>
      <c r="P78" s="33"/>
      <c r="Q78" s="33"/>
      <c r="R78" s="33"/>
      <c r="S78" s="33"/>
      <c r="T78" s="42" t="s">
        <v>2</v>
      </c>
      <c r="U78" s="285">
        <f>U14</f>
        <v>1</v>
      </c>
      <c r="V78" s="285"/>
      <c r="W78" s="43" t="s">
        <v>3</v>
      </c>
      <c r="X78" s="336">
        <f>X14</f>
        <v>10</v>
      </c>
      <c r="Y78" s="336"/>
      <c r="Z78" s="336"/>
      <c r="AA78" s="336"/>
      <c r="AB78" s="336"/>
      <c r="AC78" s="159">
        <f>AC14</f>
      </c>
      <c r="AD78" s="159"/>
      <c r="AE78" s="159"/>
      <c r="AF78" s="159"/>
      <c r="AG78" s="159"/>
      <c r="AH78" s="159"/>
      <c r="AI78" s="336">
        <f>AI14</f>
        <v>0</v>
      </c>
      <c r="AJ78" s="336"/>
      <c r="AK78" s="336"/>
      <c r="AL78" s="336"/>
      <c r="AM78" s="336"/>
      <c r="AN78" s="33"/>
      <c r="AO78" s="155" t="s">
        <v>4</v>
      </c>
      <c r="AP78" s="155"/>
      <c r="AQ78" s="155"/>
      <c r="AR78" s="155"/>
      <c r="AS78" s="155"/>
      <c r="AT78" s="155"/>
      <c r="AU78" s="155"/>
      <c r="AV78" s="155"/>
      <c r="AW78" s="334">
        <f>AW14</f>
        <v>1</v>
      </c>
      <c r="AX78" s="334"/>
      <c r="AY78" s="334"/>
      <c r="AZ78" s="334"/>
      <c r="BA78" s="334"/>
      <c r="BB78" s="27"/>
      <c r="BC78" s="27"/>
      <c r="BD78" s="27"/>
      <c r="BE78" s="28"/>
      <c r="BF78" s="28"/>
      <c r="BG78" s="28"/>
      <c r="BH78" s="30"/>
      <c r="BI78" s="37"/>
      <c r="BJ78" s="37"/>
      <c r="BK78" s="37"/>
      <c r="BL78" s="38"/>
      <c r="BM78" s="38"/>
      <c r="BN78" s="38"/>
      <c r="BO78" s="38"/>
    </row>
    <row r="79" spans="60:119" s="41" customFormat="1" ht="18" customHeight="1" thickBot="1">
      <c r="BH79" s="35"/>
      <c r="BI79" s="36"/>
      <c r="BJ79" s="37"/>
      <c r="BK79" s="37"/>
      <c r="BL79" s="37"/>
      <c r="BM79" s="37"/>
      <c r="BN79" s="37"/>
      <c r="BO79" s="38"/>
      <c r="BP79" s="38"/>
      <c r="BQ79" s="38"/>
      <c r="BR79" s="38"/>
      <c r="BS79" s="38"/>
      <c r="BT79" s="38"/>
      <c r="BU79" s="38"/>
      <c r="BV79" s="36"/>
      <c r="BW79" s="36"/>
      <c r="BX79" s="36"/>
      <c r="BY79" s="36"/>
      <c r="BZ79" s="39"/>
      <c r="CA79" s="39"/>
      <c r="CB79" s="39"/>
      <c r="CC79" s="39"/>
      <c r="CD79" s="39"/>
      <c r="CE79" s="39"/>
      <c r="CF79" s="39"/>
      <c r="CG79" s="35"/>
      <c r="CH79" s="35"/>
      <c r="CI79" s="35"/>
      <c r="CJ79" s="35"/>
      <c r="CK79" s="35"/>
      <c r="CL79" s="35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</row>
    <row r="80" spans="2:82" s="41" customFormat="1" ht="18" customHeight="1" thickBot="1">
      <c r="B80" s="322" t="s">
        <v>9</v>
      </c>
      <c r="C80" s="323"/>
      <c r="D80" s="331" t="s">
        <v>52</v>
      </c>
      <c r="E80" s="332"/>
      <c r="F80" s="332"/>
      <c r="G80" s="333"/>
      <c r="H80" s="331" t="s">
        <v>27</v>
      </c>
      <c r="I80" s="332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J80" s="332"/>
      <c r="AK80" s="332"/>
      <c r="AL80" s="332"/>
      <c r="AM80" s="332"/>
      <c r="AN80" s="332"/>
      <c r="AO80" s="332"/>
      <c r="AP80" s="332"/>
      <c r="AQ80" s="332"/>
      <c r="AR80" s="332"/>
      <c r="AS80" s="332"/>
      <c r="AT80" s="332"/>
      <c r="AU80" s="332"/>
      <c r="AV80" s="332"/>
      <c r="AW80" s="332"/>
      <c r="AX80" s="333"/>
      <c r="AY80" s="335" t="s">
        <v>12</v>
      </c>
      <c r="AZ80" s="335"/>
      <c r="BA80" s="335"/>
      <c r="BB80" s="335"/>
      <c r="BC80" s="331"/>
      <c r="BD80" s="176"/>
      <c r="BE80" s="177"/>
      <c r="BF80" s="177"/>
      <c r="BG80" s="178"/>
      <c r="BH80" s="38"/>
      <c r="BI80" s="38"/>
      <c r="BJ80" s="38"/>
      <c r="BK80" s="38"/>
      <c r="BL80" s="38"/>
      <c r="BM80" s="38"/>
      <c r="BN80" s="38"/>
      <c r="BO80" s="125"/>
      <c r="BP80" s="125"/>
      <c r="BQ80" s="125"/>
      <c r="BR80" s="125"/>
      <c r="BS80" s="125"/>
      <c r="BT80" s="37"/>
      <c r="BU80" s="37"/>
      <c r="BV80" s="37"/>
      <c r="BW80" s="37"/>
      <c r="BX80" s="109"/>
      <c r="BY80" s="126"/>
      <c r="BZ80" s="126"/>
      <c r="CA80" s="126"/>
      <c r="CB80" s="126"/>
      <c r="CC80" s="126"/>
      <c r="CD80" s="126"/>
    </row>
    <row r="81" spans="2:82" s="41" customFormat="1" ht="18" customHeight="1">
      <c r="B81" s="316">
        <v>21</v>
      </c>
      <c r="C81" s="317"/>
      <c r="D81" s="324">
        <f>$H$78</f>
        <v>0.555555555555555</v>
      </c>
      <c r="E81" s="325"/>
      <c r="F81" s="325"/>
      <c r="G81" s="326"/>
      <c r="H81" s="202" t="str">
        <f>IF(OR(' '!K9=0,' '!A9&lt;&gt;SUM(AV57:AW61)),"",IF(OR(F57=1,F58=1,F59=1,F60=1,F61=1),VLOOKUP(SMALL($F$57:$H$61,1),$F$57:$AF$61,7,0),IF(AND(SUM(AV57:AW61)=' '!A9,' '!D9=1),L57,"1. Platz Gruppe A nicht eindeutig")))</f>
        <v>TFG Nippes 78 F2</v>
      </c>
      <c r="I81" s="200"/>
      <c r="J81" s="200"/>
      <c r="K81" s="200"/>
      <c r="L81" s="200"/>
      <c r="M81" s="200"/>
      <c r="N81" s="200"/>
      <c r="O81" s="200"/>
      <c r="P81" s="200"/>
      <c r="Q81" s="200"/>
      <c r="R81" s="200"/>
      <c r="S81" s="200"/>
      <c r="T81" s="200"/>
      <c r="U81" s="200"/>
      <c r="V81" s="200"/>
      <c r="W81" s="200"/>
      <c r="X81" s="200"/>
      <c r="Y81" s="200"/>
      <c r="Z81" s="200"/>
      <c r="AA81" s="200"/>
      <c r="AB81" s="200"/>
      <c r="AC81" s="127" t="s">
        <v>14</v>
      </c>
      <c r="AD81" s="200" t="str">
        <f>IF(OR(' '!K18=0,' '!A18&lt;&gt;SUM(AV57:AW61)),"",IF(OR(F71=2,F72=2,F73=2,F74=2,F75=2),VLOOKUP(SMALL($F$71:$H$75,2),$F$71:$AF$75,7,0),IF(AND(SUM(AV57:AW61)=' '!A18,' '!D19=1),L72,"2. Platz Gruppe B nicht eindeutig")))</f>
        <v>SV Menden F2</v>
      </c>
      <c r="AE81" s="200"/>
      <c r="AF81" s="200"/>
      <c r="AG81" s="200"/>
      <c r="AH81" s="200"/>
      <c r="AI81" s="200"/>
      <c r="AJ81" s="200"/>
      <c r="AK81" s="200"/>
      <c r="AL81" s="200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1"/>
      <c r="AY81" s="198"/>
      <c r="AZ81" s="199"/>
      <c r="BA81" s="199"/>
      <c r="BB81" s="197"/>
      <c r="BC81" s="197"/>
      <c r="BD81" s="169"/>
      <c r="BE81" s="170"/>
      <c r="BF81" s="170"/>
      <c r="BG81" s="171"/>
      <c r="BH81" s="38"/>
      <c r="BI81" s="38"/>
      <c r="BJ81" s="38"/>
      <c r="BK81" s="38"/>
      <c r="BL81" s="38"/>
      <c r="BM81" s="38"/>
      <c r="BN81" s="38"/>
      <c r="BO81" s="125"/>
      <c r="BP81" s="125"/>
      <c r="BQ81" s="125"/>
      <c r="BR81" s="125"/>
      <c r="BS81" s="125"/>
      <c r="BT81" s="37"/>
      <c r="BU81" s="37"/>
      <c r="BV81" s="37"/>
      <c r="BW81" s="37"/>
      <c r="BX81" s="109"/>
      <c r="BY81" s="126"/>
      <c r="BZ81" s="126"/>
      <c r="CA81" s="126"/>
      <c r="CB81" s="126"/>
      <c r="CC81" s="126"/>
      <c r="CD81" s="126"/>
    </row>
    <row r="82" spans="2:82" s="41" customFormat="1" ht="18" customHeight="1" thickBot="1">
      <c r="B82" s="318"/>
      <c r="C82" s="319"/>
      <c r="D82" s="327"/>
      <c r="E82" s="328"/>
      <c r="F82" s="328"/>
      <c r="G82" s="329"/>
      <c r="H82" s="166" t="s">
        <v>28</v>
      </c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28"/>
      <c r="AD82" s="167" t="s">
        <v>29</v>
      </c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303"/>
      <c r="AY82" s="166"/>
      <c r="AZ82" s="167"/>
      <c r="BA82" s="167"/>
      <c r="BB82" s="167"/>
      <c r="BC82" s="167"/>
      <c r="BD82" s="166"/>
      <c r="BE82" s="167"/>
      <c r="BF82" s="167"/>
      <c r="BG82" s="168"/>
      <c r="BH82" s="38"/>
      <c r="BI82" s="38"/>
      <c r="BJ82" s="38"/>
      <c r="BK82" s="38"/>
      <c r="BL82" s="38"/>
      <c r="BM82" s="38"/>
      <c r="BN82" s="38"/>
      <c r="BO82" s="125"/>
      <c r="BP82" s="125"/>
      <c r="BQ82" s="125"/>
      <c r="BR82" s="125"/>
      <c r="BS82" s="125"/>
      <c r="BT82" s="37"/>
      <c r="BU82" s="37"/>
      <c r="BV82" s="37"/>
      <c r="BW82" s="37"/>
      <c r="BX82" s="109"/>
      <c r="BY82" s="126"/>
      <c r="BZ82" s="126"/>
      <c r="CA82" s="126"/>
      <c r="CB82" s="126"/>
      <c r="CC82" s="126"/>
      <c r="CD82" s="126"/>
    </row>
    <row r="83" spans="58:119" s="41" customFormat="1" ht="18" customHeight="1" thickBot="1">
      <c r="BF83" s="40"/>
      <c r="BG83" s="76"/>
      <c r="BH83" s="40"/>
      <c r="BI83" s="36"/>
      <c r="BJ83" s="37"/>
      <c r="BK83" s="37"/>
      <c r="BL83" s="37"/>
      <c r="BM83" s="37"/>
      <c r="BN83" s="37"/>
      <c r="BO83" s="38"/>
      <c r="BP83" s="38"/>
      <c r="BQ83" s="38"/>
      <c r="BR83" s="38"/>
      <c r="BS83" s="38"/>
      <c r="BT83" s="38"/>
      <c r="BU83" s="38"/>
      <c r="BV83" s="36"/>
      <c r="BW83" s="36"/>
      <c r="BX83" s="36"/>
      <c r="BY83" s="36"/>
      <c r="BZ83" s="39"/>
      <c r="CA83" s="39"/>
      <c r="CB83" s="39"/>
      <c r="CC83" s="39"/>
      <c r="CD83" s="39"/>
      <c r="CE83" s="39"/>
      <c r="CF83" s="39"/>
      <c r="CG83" s="35"/>
      <c r="CH83" s="35"/>
      <c r="CI83" s="35"/>
      <c r="CJ83" s="35"/>
      <c r="CK83" s="35"/>
      <c r="CL83" s="35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</row>
    <row r="84" spans="2:82" s="41" customFormat="1" ht="18" customHeight="1" thickBot="1">
      <c r="B84" s="322" t="s">
        <v>9</v>
      </c>
      <c r="C84" s="323"/>
      <c r="D84" s="331" t="s">
        <v>52</v>
      </c>
      <c r="E84" s="332"/>
      <c r="F84" s="332"/>
      <c r="G84" s="333"/>
      <c r="H84" s="331" t="s">
        <v>30</v>
      </c>
      <c r="I84" s="332"/>
      <c r="J84" s="332"/>
      <c r="K84" s="332"/>
      <c r="L84" s="332"/>
      <c r="M84" s="332"/>
      <c r="N84" s="332"/>
      <c r="O84" s="332"/>
      <c r="P84" s="332"/>
      <c r="Q84" s="332"/>
      <c r="R84" s="332"/>
      <c r="S84" s="332"/>
      <c r="T84" s="332"/>
      <c r="U84" s="332"/>
      <c r="V84" s="332"/>
      <c r="W84" s="332"/>
      <c r="X84" s="332"/>
      <c r="Y84" s="332"/>
      <c r="Z84" s="332"/>
      <c r="AA84" s="332"/>
      <c r="AB84" s="332"/>
      <c r="AC84" s="332"/>
      <c r="AD84" s="332"/>
      <c r="AE84" s="332"/>
      <c r="AF84" s="332"/>
      <c r="AG84" s="332"/>
      <c r="AH84" s="332"/>
      <c r="AI84" s="332"/>
      <c r="AJ84" s="332"/>
      <c r="AK84" s="332"/>
      <c r="AL84" s="332"/>
      <c r="AM84" s="332"/>
      <c r="AN84" s="332"/>
      <c r="AO84" s="332"/>
      <c r="AP84" s="332"/>
      <c r="AQ84" s="332"/>
      <c r="AR84" s="332"/>
      <c r="AS84" s="332"/>
      <c r="AT84" s="332"/>
      <c r="AU84" s="332"/>
      <c r="AV84" s="332"/>
      <c r="AW84" s="332"/>
      <c r="AX84" s="333"/>
      <c r="AY84" s="335" t="s">
        <v>12</v>
      </c>
      <c r="AZ84" s="335"/>
      <c r="BA84" s="335"/>
      <c r="BB84" s="335"/>
      <c r="BC84" s="331"/>
      <c r="BD84" s="176"/>
      <c r="BE84" s="177"/>
      <c r="BF84" s="177"/>
      <c r="BG84" s="178"/>
      <c r="BH84" s="38"/>
      <c r="BI84" s="38"/>
      <c r="BJ84" s="38"/>
      <c r="BK84" s="38"/>
      <c r="BL84" s="38"/>
      <c r="BM84" s="38"/>
      <c r="BN84" s="38"/>
      <c r="BO84" s="125"/>
      <c r="BP84" s="125"/>
      <c r="BQ84" s="125"/>
      <c r="BR84" s="125"/>
      <c r="BS84" s="125"/>
      <c r="BT84" s="37"/>
      <c r="BU84" s="37"/>
      <c r="BV84" s="37"/>
      <c r="BW84" s="37"/>
      <c r="BX84" s="109"/>
      <c r="BY84" s="126"/>
      <c r="BZ84" s="126"/>
      <c r="CA84" s="126"/>
      <c r="CB84" s="126"/>
      <c r="CC84" s="126"/>
      <c r="CD84" s="126"/>
    </row>
    <row r="85" spans="2:82" s="41" customFormat="1" ht="18" customHeight="1">
      <c r="B85" s="316">
        <v>22</v>
      </c>
      <c r="C85" s="317"/>
      <c r="D85" s="324">
        <f>$D$81+TEXT($U$14*($X$14/1440)+($AI$14/1440)+($AW$14/1440),"hh:mm")</f>
        <v>0.5631944444444439</v>
      </c>
      <c r="E85" s="325"/>
      <c r="F85" s="325"/>
      <c r="G85" s="326"/>
      <c r="H85" s="202" t="str">
        <f>IF(OR(' '!K9=0,' '!A9&lt;&gt;SUM(AV57:AW61)),"",IF(OR(F57=2,F58=2,F59=2,F60=2,F61=2),VLOOKUP(SMALL($F$57:$H$61,2),$F$57:$AF$61,7,0),IF(AND(SUM(AV57:AW61)=' '!A9,' '!D10=1),L58,"2. Platz Gruppe A nicht eindeutig")))</f>
        <v>SV Adler Dellbrück F2</v>
      </c>
      <c r="I85" s="200"/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127" t="s">
        <v>14</v>
      </c>
      <c r="AD85" s="200" t="str">
        <f>IF(OR(' '!K18=0,' '!A18&lt;&gt;SUM(AV57:AW61)),"",IF(OR(F71=1,F72=1,F73=1,F74=1,F75=1),VLOOKUP(SMALL($F$71:$H$75,1),$F$71:$AF$75,7,0),IF(AND(SUM(AV57:AW61)=' '!A18,' '!D18=1),L71,"1. Platz Gruppe B nicht eindeutig")))</f>
        <v>FC Viktoria Köln F2</v>
      </c>
      <c r="AE85" s="200"/>
      <c r="AF85" s="200"/>
      <c r="AG85" s="200"/>
      <c r="AH85" s="200"/>
      <c r="AI85" s="200"/>
      <c r="AJ85" s="200"/>
      <c r="AK85" s="200"/>
      <c r="AL85" s="200"/>
      <c r="AM85" s="200"/>
      <c r="AN85" s="200"/>
      <c r="AO85" s="200"/>
      <c r="AP85" s="200"/>
      <c r="AQ85" s="200"/>
      <c r="AR85" s="200"/>
      <c r="AS85" s="200"/>
      <c r="AT85" s="200"/>
      <c r="AU85" s="200"/>
      <c r="AV85" s="200"/>
      <c r="AW85" s="200"/>
      <c r="AX85" s="201"/>
      <c r="AY85" s="198"/>
      <c r="AZ85" s="199"/>
      <c r="BA85" s="199"/>
      <c r="BB85" s="197"/>
      <c r="BC85" s="197"/>
      <c r="BD85" s="169"/>
      <c r="BE85" s="170"/>
      <c r="BF85" s="170"/>
      <c r="BG85" s="171"/>
      <c r="BH85" s="38"/>
      <c r="BI85" s="38"/>
      <c r="BJ85" s="38"/>
      <c r="BK85" s="38"/>
      <c r="BL85" s="38"/>
      <c r="BM85" s="38"/>
      <c r="BN85" s="38"/>
      <c r="BO85" s="125"/>
      <c r="BP85" s="125"/>
      <c r="BQ85" s="125"/>
      <c r="BR85" s="125"/>
      <c r="BS85" s="125"/>
      <c r="BT85" s="37"/>
      <c r="BU85" s="37"/>
      <c r="BV85" s="37"/>
      <c r="BW85" s="37"/>
      <c r="BX85" s="109"/>
      <c r="BY85" s="126"/>
      <c r="BZ85" s="126"/>
      <c r="CA85" s="126"/>
      <c r="CB85" s="126"/>
      <c r="CC85" s="126"/>
      <c r="CD85" s="126"/>
    </row>
    <row r="86" spans="2:82" s="41" customFormat="1" ht="18" customHeight="1" thickBot="1">
      <c r="B86" s="318"/>
      <c r="C86" s="319"/>
      <c r="D86" s="327"/>
      <c r="E86" s="328"/>
      <c r="F86" s="328"/>
      <c r="G86" s="329"/>
      <c r="H86" s="166" t="s">
        <v>31</v>
      </c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28"/>
      <c r="AD86" s="167" t="s">
        <v>32</v>
      </c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303"/>
      <c r="AY86" s="166"/>
      <c r="AZ86" s="167"/>
      <c r="BA86" s="167"/>
      <c r="BB86" s="167"/>
      <c r="BC86" s="167"/>
      <c r="BD86" s="166"/>
      <c r="BE86" s="167"/>
      <c r="BF86" s="167"/>
      <c r="BG86" s="168"/>
      <c r="BH86" s="38"/>
      <c r="BI86" s="38"/>
      <c r="BJ86" s="38"/>
      <c r="BK86" s="38"/>
      <c r="BL86" s="38"/>
      <c r="BM86" s="38"/>
      <c r="BN86" s="38"/>
      <c r="BO86" s="125"/>
      <c r="BP86" s="125"/>
      <c r="BQ86" s="125"/>
      <c r="BR86" s="125"/>
      <c r="BS86" s="125"/>
      <c r="BT86" s="37"/>
      <c r="BU86" s="37"/>
      <c r="BV86" s="37"/>
      <c r="BW86" s="37"/>
      <c r="BX86" s="109"/>
      <c r="BY86" s="126"/>
      <c r="BZ86" s="126"/>
      <c r="CA86" s="126"/>
      <c r="CB86" s="126"/>
      <c r="CC86" s="126"/>
      <c r="CD86" s="126"/>
    </row>
    <row r="87" spans="58:85" s="41" customFormat="1" ht="18" customHeight="1" thickBot="1">
      <c r="BF87" s="40"/>
      <c r="BG87" s="76"/>
      <c r="BH87" s="40"/>
      <c r="BI87" s="40"/>
      <c r="BJ87" s="38"/>
      <c r="BK87" s="38"/>
      <c r="BL87" s="38"/>
      <c r="BM87" s="38"/>
      <c r="BN87" s="38"/>
      <c r="BO87" s="125"/>
      <c r="BP87" s="125"/>
      <c r="BQ87" s="125"/>
      <c r="BR87" s="125"/>
      <c r="BS87" s="125"/>
      <c r="BT87" s="37"/>
      <c r="BU87" s="37"/>
      <c r="BV87" s="37"/>
      <c r="BW87" s="37"/>
      <c r="BX87" s="37"/>
      <c r="BY87" s="125"/>
      <c r="BZ87" s="125"/>
      <c r="CA87" s="126"/>
      <c r="CB87" s="126"/>
      <c r="CC87" s="126"/>
      <c r="CD87" s="126"/>
      <c r="CE87" s="126"/>
      <c r="CF87" s="126"/>
      <c r="CG87" s="126"/>
    </row>
    <row r="88" spans="2:82" s="41" customFormat="1" ht="18" customHeight="1" thickBot="1">
      <c r="B88" s="330" t="s">
        <v>9</v>
      </c>
      <c r="C88" s="293"/>
      <c r="D88" s="291" t="s">
        <v>52</v>
      </c>
      <c r="E88" s="292"/>
      <c r="F88" s="292"/>
      <c r="G88" s="293"/>
      <c r="H88" s="291" t="s">
        <v>33</v>
      </c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3"/>
      <c r="AY88" s="291" t="s">
        <v>12</v>
      </c>
      <c r="AZ88" s="292"/>
      <c r="BA88" s="292"/>
      <c r="BB88" s="292"/>
      <c r="BC88" s="292"/>
      <c r="BD88" s="172"/>
      <c r="BE88" s="173"/>
      <c r="BF88" s="173"/>
      <c r="BG88" s="174"/>
      <c r="BH88" s="38"/>
      <c r="BI88" s="38"/>
      <c r="BJ88" s="38"/>
      <c r="BK88" s="38"/>
      <c r="BL88" s="38"/>
      <c r="BM88" s="38"/>
      <c r="BN88" s="38"/>
      <c r="BO88" s="125"/>
      <c r="BP88" s="125"/>
      <c r="BQ88" s="125"/>
      <c r="BR88" s="125"/>
      <c r="BS88" s="125"/>
      <c r="BT88" s="37"/>
      <c r="BU88" s="37"/>
      <c r="BV88" s="37"/>
      <c r="BW88" s="37"/>
      <c r="BX88" s="109"/>
      <c r="BY88" s="126"/>
      <c r="BZ88" s="126"/>
      <c r="CA88" s="126"/>
      <c r="CB88" s="126"/>
      <c r="CC88" s="126"/>
      <c r="CD88" s="126"/>
    </row>
    <row r="89" spans="2:82" s="41" customFormat="1" ht="18" customHeight="1">
      <c r="B89" s="316">
        <v>23</v>
      </c>
      <c r="C89" s="317"/>
      <c r="D89" s="324">
        <f>$D$85+TEXT($U$14*($X$14/1440)+($AI$14/1440)+($AW$14/1440),"hh:mm")</f>
        <v>0.5708333333333327</v>
      </c>
      <c r="E89" s="325"/>
      <c r="F89" s="325"/>
      <c r="G89" s="326"/>
      <c r="H89" s="202" t="str">
        <f>IF(ISBLANK(AY81)," ",IF(AY81&lt;BB81,H81,IF(AY81&gt;BB81,AD81,"ACHTUNG! Mannschaften gleich!")))</f>
        <v> </v>
      </c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127" t="s">
        <v>14</v>
      </c>
      <c r="AD89" s="200" t="str">
        <f>IF(ISBLANK(AY85)," ",IF(AY85&lt;BB85,H85,IF(AY85&gt;BB85,AD85,"ACHTUNG! Mannschaften gleich!")))</f>
        <v> </v>
      </c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1"/>
      <c r="AY89" s="198"/>
      <c r="AZ89" s="199"/>
      <c r="BA89" s="199"/>
      <c r="BB89" s="197"/>
      <c r="BC89" s="197"/>
      <c r="BD89" s="169"/>
      <c r="BE89" s="170"/>
      <c r="BF89" s="170"/>
      <c r="BG89" s="171"/>
      <c r="BH89" s="38"/>
      <c r="BI89" s="38"/>
      <c r="BJ89" s="38"/>
      <c r="BK89" s="38"/>
      <c r="BL89" s="38"/>
      <c r="BM89" s="38"/>
      <c r="BN89" s="38"/>
      <c r="BO89" s="125"/>
      <c r="BP89" s="125"/>
      <c r="BQ89" s="125"/>
      <c r="BR89" s="125"/>
      <c r="BS89" s="125"/>
      <c r="BT89" s="37"/>
      <c r="BU89" s="37"/>
      <c r="BV89" s="37"/>
      <c r="BW89" s="37"/>
      <c r="BX89" s="109"/>
      <c r="BY89" s="126"/>
      <c r="BZ89" s="126"/>
      <c r="CA89" s="126"/>
      <c r="CB89" s="126"/>
      <c r="CC89" s="126"/>
      <c r="CD89" s="126"/>
    </row>
    <row r="90" spans="2:88" s="41" customFormat="1" ht="18" customHeight="1" thickBot="1">
      <c r="B90" s="318"/>
      <c r="C90" s="319"/>
      <c r="D90" s="327"/>
      <c r="E90" s="328"/>
      <c r="F90" s="328"/>
      <c r="G90" s="329"/>
      <c r="H90" s="166" t="s">
        <v>34</v>
      </c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28"/>
      <c r="AD90" s="167" t="s">
        <v>35</v>
      </c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303"/>
      <c r="AY90" s="298"/>
      <c r="AZ90" s="299"/>
      <c r="BA90" s="299"/>
      <c r="BB90" s="299"/>
      <c r="BC90" s="299"/>
      <c r="BD90" s="166"/>
      <c r="BE90" s="167"/>
      <c r="BF90" s="167"/>
      <c r="BG90" s="168"/>
      <c r="BH90" s="38"/>
      <c r="BI90" s="38"/>
      <c r="BJ90" s="38"/>
      <c r="BK90" s="38"/>
      <c r="BL90" s="38"/>
      <c r="BM90" s="38"/>
      <c r="BN90" s="38"/>
      <c r="BO90" s="125"/>
      <c r="BP90" s="125"/>
      <c r="BQ90" s="125"/>
      <c r="BR90" s="125"/>
      <c r="BS90" s="125"/>
      <c r="BT90" s="37"/>
      <c r="BU90" s="37"/>
      <c r="BV90" s="37"/>
      <c r="BW90" s="37"/>
      <c r="BX90" s="109"/>
      <c r="BY90" s="126"/>
      <c r="BZ90" s="126"/>
      <c r="CA90" s="126"/>
      <c r="CB90" s="125"/>
      <c r="CC90" s="125"/>
      <c r="CD90" s="125"/>
      <c r="CE90" s="34"/>
      <c r="CF90" s="34"/>
      <c r="CG90" s="34"/>
      <c r="CH90" s="34"/>
      <c r="CI90" s="34"/>
      <c r="CJ90" s="34"/>
    </row>
    <row r="91" spans="58:124" s="41" customFormat="1" ht="18" customHeight="1" thickBot="1">
      <c r="BF91" s="40"/>
      <c r="BG91" s="76"/>
      <c r="BH91" s="38"/>
      <c r="BI91" s="40"/>
      <c r="BJ91" s="40"/>
      <c r="BK91" s="40"/>
      <c r="BL91" s="40"/>
      <c r="BM91" s="40"/>
      <c r="BN91" s="38"/>
      <c r="BO91" s="36"/>
      <c r="BP91" s="36"/>
      <c r="BQ91" s="36"/>
      <c r="BR91" s="36"/>
      <c r="BS91" s="36"/>
      <c r="BT91" s="37"/>
      <c r="BU91" s="37"/>
      <c r="BV91" s="37"/>
      <c r="BW91" s="37"/>
      <c r="BX91" s="37"/>
      <c r="BY91" s="36"/>
      <c r="BZ91" s="36"/>
      <c r="CA91" s="36"/>
      <c r="CB91" s="36"/>
      <c r="CC91" s="36"/>
      <c r="CD91" s="36"/>
      <c r="CE91" s="39"/>
      <c r="CF91" s="39"/>
      <c r="CG91" s="39"/>
      <c r="CH91" s="39"/>
      <c r="CI91" s="36"/>
      <c r="CJ91" s="36"/>
      <c r="CK91" s="36"/>
      <c r="CL91" s="129"/>
      <c r="CM91" s="129"/>
      <c r="CN91" s="129"/>
      <c r="CO91" s="129"/>
      <c r="CP91" s="129"/>
      <c r="CQ91" s="129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</row>
    <row r="92" spans="2:119" s="41" customFormat="1" ht="18" customHeight="1" thickBot="1">
      <c r="B92" s="330" t="s">
        <v>9</v>
      </c>
      <c r="C92" s="293"/>
      <c r="D92" s="291" t="s">
        <v>52</v>
      </c>
      <c r="E92" s="292"/>
      <c r="F92" s="292"/>
      <c r="G92" s="293"/>
      <c r="H92" s="291" t="s">
        <v>36</v>
      </c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3"/>
      <c r="AY92" s="291" t="s">
        <v>12</v>
      </c>
      <c r="AZ92" s="292"/>
      <c r="BA92" s="292"/>
      <c r="BB92" s="292"/>
      <c r="BC92" s="292"/>
      <c r="BD92" s="172"/>
      <c r="BE92" s="173"/>
      <c r="BF92" s="173"/>
      <c r="BG92" s="174"/>
      <c r="BH92" s="38"/>
      <c r="BI92" s="38"/>
      <c r="BJ92" s="38"/>
      <c r="BK92" s="38"/>
      <c r="BL92" s="38"/>
      <c r="BM92" s="38"/>
      <c r="BN92" s="38"/>
      <c r="BO92" s="36"/>
      <c r="BP92" s="36"/>
      <c r="BQ92" s="36"/>
      <c r="BR92" s="36"/>
      <c r="BS92" s="36"/>
      <c r="BT92" s="37"/>
      <c r="BU92" s="37"/>
      <c r="BV92" s="37"/>
      <c r="BW92" s="37"/>
      <c r="BX92" s="37"/>
      <c r="BY92" s="36"/>
      <c r="BZ92" s="39"/>
      <c r="CA92" s="39"/>
      <c r="CB92" s="39"/>
      <c r="CC92" s="39"/>
      <c r="CD92" s="36"/>
      <c r="CE92" s="36"/>
      <c r="CF92" s="130"/>
      <c r="CG92" s="129"/>
      <c r="CH92" s="129"/>
      <c r="CI92" s="129"/>
      <c r="CJ92" s="129"/>
      <c r="CK92" s="129"/>
      <c r="CL92" s="129"/>
      <c r="CM92" s="35"/>
      <c r="CN92" s="35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</row>
    <row r="93" spans="2:119" s="41" customFormat="1" ht="18" customHeight="1">
      <c r="B93" s="316">
        <v>24</v>
      </c>
      <c r="C93" s="317"/>
      <c r="D93" s="324">
        <f>$D$89+TEXT($U$14*($X$14/1440)+($AI$14/1440)+($AW$14/1440),"hh:mm")</f>
        <v>0.5784722222222216</v>
      </c>
      <c r="E93" s="325"/>
      <c r="F93" s="325"/>
      <c r="G93" s="326"/>
      <c r="H93" s="202" t="str">
        <f>IF(ISBLANK(AY81)," ",IF(AY81&gt;BB81,H81,IF(AY81&lt;BB81,AD81,"ACHTUNG! Mannschaften gleich!")))</f>
        <v> </v>
      </c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127" t="s">
        <v>14</v>
      </c>
      <c r="AD93" s="200" t="str">
        <f>IF(ISBLANK(AY85)," ",IF(AY85&gt;BB85,H85,IF(AY85&lt;BB85,AD85,"ACHTUNG! Mannschaften gleich!")))</f>
        <v> </v>
      </c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1"/>
      <c r="AY93" s="198"/>
      <c r="AZ93" s="199"/>
      <c r="BA93" s="199"/>
      <c r="BB93" s="197"/>
      <c r="BC93" s="197"/>
      <c r="BD93" s="169"/>
      <c r="BE93" s="170"/>
      <c r="BF93" s="170"/>
      <c r="BG93" s="171"/>
      <c r="BH93" s="38"/>
      <c r="BI93" s="38"/>
      <c r="BJ93" s="38"/>
      <c r="BK93" s="38"/>
      <c r="BL93" s="38"/>
      <c r="BM93" s="38"/>
      <c r="BN93" s="38"/>
      <c r="BO93" s="36"/>
      <c r="BP93" s="36"/>
      <c r="BQ93" s="36"/>
      <c r="BR93" s="36"/>
      <c r="BS93" s="36"/>
      <c r="BT93" s="37"/>
      <c r="BU93" s="37"/>
      <c r="BV93" s="37"/>
      <c r="BW93" s="37"/>
      <c r="BX93" s="37"/>
      <c r="BY93" s="36"/>
      <c r="BZ93" s="39"/>
      <c r="CA93" s="39"/>
      <c r="CB93" s="39"/>
      <c r="CC93" s="39"/>
      <c r="CD93" s="36"/>
      <c r="CE93" s="36"/>
      <c r="CF93" s="130"/>
      <c r="CG93" s="129"/>
      <c r="CH93" s="129"/>
      <c r="CI93" s="129"/>
      <c r="CJ93" s="129"/>
      <c r="CK93" s="129"/>
      <c r="CL93" s="129"/>
      <c r="CM93" s="35"/>
      <c r="CN93" s="35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</row>
    <row r="94" spans="2:119" s="41" customFormat="1" ht="18" customHeight="1" thickBot="1">
      <c r="B94" s="318"/>
      <c r="C94" s="319"/>
      <c r="D94" s="327"/>
      <c r="E94" s="328"/>
      <c r="F94" s="328"/>
      <c r="G94" s="329"/>
      <c r="H94" s="166" t="s">
        <v>37</v>
      </c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28"/>
      <c r="AD94" s="167" t="s">
        <v>38</v>
      </c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303"/>
      <c r="AY94" s="298"/>
      <c r="AZ94" s="299"/>
      <c r="BA94" s="299"/>
      <c r="BB94" s="299"/>
      <c r="BC94" s="299"/>
      <c r="BD94" s="166"/>
      <c r="BE94" s="167"/>
      <c r="BF94" s="167"/>
      <c r="BG94" s="168"/>
      <c r="BH94" s="38"/>
      <c r="BI94" s="38"/>
      <c r="BJ94" s="38"/>
      <c r="BK94" s="38"/>
      <c r="BL94" s="38"/>
      <c r="BM94" s="38"/>
      <c r="BN94" s="38"/>
      <c r="BO94" s="36"/>
      <c r="BP94" s="36"/>
      <c r="BQ94" s="36"/>
      <c r="BR94" s="36"/>
      <c r="BS94" s="36"/>
      <c r="BT94" s="37"/>
      <c r="BU94" s="37"/>
      <c r="BV94" s="37"/>
      <c r="BW94" s="37"/>
      <c r="BX94" s="37"/>
      <c r="BY94" s="36"/>
      <c r="BZ94" s="39"/>
      <c r="CA94" s="39"/>
      <c r="CB94" s="39"/>
      <c r="CC94" s="39"/>
      <c r="CD94" s="39"/>
      <c r="CE94" s="39"/>
      <c r="CF94" s="39"/>
      <c r="CG94" s="35"/>
      <c r="CH94" s="35"/>
      <c r="CI94" s="35"/>
      <c r="CJ94" s="35"/>
      <c r="CK94" s="35"/>
      <c r="CL94" s="35"/>
      <c r="CM94" s="35"/>
      <c r="CN94" s="35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</row>
    <row r="95" spans="61:122" s="41" customFormat="1" ht="18" customHeight="1">
      <c r="BI95" s="38"/>
      <c r="BJ95" s="38"/>
      <c r="BK95" s="38"/>
      <c r="BL95" s="38"/>
      <c r="BM95" s="38"/>
      <c r="BN95" s="38"/>
      <c r="BO95" s="36"/>
      <c r="BP95" s="36"/>
      <c r="BQ95" s="36"/>
      <c r="BR95" s="36"/>
      <c r="BS95" s="36"/>
      <c r="BT95" s="37"/>
      <c r="BU95" s="37"/>
      <c r="BV95" s="37"/>
      <c r="BW95" s="37"/>
      <c r="BX95" s="37"/>
      <c r="BY95" s="36"/>
      <c r="BZ95" s="36"/>
      <c r="CA95" s="36"/>
      <c r="CB95" s="36"/>
      <c r="CC95" s="39"/>
      <c r="CD95" s="39"/>
      <c r="CE95" s="39"/>
      <c r="CF95" s="39"/>
      <c r="CG95" s="39"/>
      <c r="CH95" s="39"/>
      <c r="CI95" s="39"/>
      <c r="CJ95" s="35"/>
      <c r="CK95" s="35"/>
      <c r="CL95" s="35"/>
      <c r="CM95" s="35"/>
      <c r="CN95" s="35"/>
      <c r="CO95" s="35"/>
      <c r="CP95" s="35"/>
      <c r="CQ95" s="35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</row>
    <row r="96" spans="2:119" s="41" customFormat="1" ht="18" customHeight="1">
      <c r="B96" s="46" t="s">
        <v>39</v>
      </c>
      <c r="BI96" s="38"/>
      <c r="BJ96" s="38"/>
      <c r="BK96" s="38"/>
      <c r="BL96" s="38"/>
      <c r="BM96" s="38"/>
      <c r="BN96" s="38"/>
      <c r="BO96" s="36"/>
      <c r="BP96" s="36"/>
      <c r="BQ96" s="36"/>
      <c r="BR96" s="36"/>
      <c r="BS96" s="36"/>
      <c r="BT96" s="37"/>
      <c r="BU96" s="37"/>
      <c r="BV96" s="37"/>
      <c r="BW96" s="37"/>
      <c r="BX96" s="37"/>
      <c r="BY96" s="36"/>
      <c r="BZ96" s="39"/>
      <c r="CA96" s="39"/>
      <c r="CB96" s="39"/>
      <c r="CC96" s="39"/>
      <c r="CD96" s="39"/>
      <c r="CE96" s="39"/>
      <c r="CF96" s="39"/>
      <c r="CG96" s="35"/>
      <c r="CH96" s="35"/>
      <c r="CI96" s="35"/>
      <c r="CJ96" s="35"/>
      <c r="CK96" s="35"/>
      <c r="CL96" s="35"/>
      <c r="CM96" s="35"/>
      <c r="CN96" s="35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</row>
    <row r="97" spans="61:119" s="41" customFormat="1" ht="18" customHeight="1" thickBot="1">
      <c r="BI97" s="38"/>
      <c r="BJ97" s="38"/>
      <c r="BK97" s="38"/>
      <c r="BL97" s="38"/>
      <c r="BM97" s="38"/>
      <c r="BN97" s="38"/>
      <c r="BO97" s="36"/>
      <c r="BP97" s="36"/>
      <c r="BQ97" s="36"/>
      <c r="BR97" s="36"/>
      <c r="BS97" s="36"/>
      <c r="BT97" s="37"/>
      <c r="BU97" s="37"/>
      <c r="BV97" s="37"/>
      <c r="BW97" s="37"/>
      <c r="BX97" s="37"/>
      <c r="BY97" s="36"/>
      <c r="BZ97" s="39"/>
      <c r="CA97" s="39"/>
      <c r="CB97" s="39"/>
      <c r="CC97" s="39"/>
      <c r="CD97" s="39"/>
      <c r="CE97" s="39"/>
      <c r="CF97" s="39"/>
      <c r="CG97" s="35"/>
      <c r="CH97" s="35"/>
      <c r="CI97" s="35"/>
      <c r="CJ97" s="35"/>
      <c r="CK97" s="35"/>
      <c r="CL97" s="35"/>
      <c r="CM97" s="35"/>
      <c r="CN97" s="35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</row>
    <row r="98" spans="9:119" s="41" customFormat="1" ht="18" customHeight="1">
      <c r="I98" s="301" t="s">
        <v>40</v>
      </c>
      <c r="J98" s="302"/>
      <c r="K98" s="302"/>
      <c r="L98" s="369" t="str">
        <f>IF(ISBLANK(BB93)," ",IF(AY93&gt;BB93,H93,IF(AY93&lt;BB93,AD93,"nicht eindeutig")))</f>
        <v> </v>
      </c>
      <c r="M98" s="369"/>
      <c r="N98" s="369"/>
      <c r="O98" s="369"/>
      <c r="P98" s="369"/>
      <c r="Q98" s="369"/>
      <c r="R98" s="369"/>
      <c r="S98" s="369"/>
      <c r="T98" s="369"/>
      <c r="U98" s="369"/>
      <c r="V98" s="369"/>
      <c r="W98" s="369"/>
      <c r="X98" s="369"/>
      <c r="Y98" s="369"/>
      <c r="Z98" s="369"/>
      <c r="AA98" s="369"/>
      <c r="AB98" s="369"/>
      <c r="AC98" s="369"/>
      <c r="AD98" s="369"/>
      <c r="AE98" s="369"/>
      <c r="AF98" s="370"/>
      <c r="AV98" s="131"/>
      <c r="BF98" s="35"/>
      <c r="BG98" s="36"/>
      <c r="BH98" s="36"/>
      <c r="BI98" s="38"/>
      <c r="BJ98" s="38"/>
      <c r="BK98" s="38"/>
      <c r="BL98" s="38"/>
      <c r="BM98" s="38"/>
      <c r="BN98" s="38"/>
      <c r="BO98" s="36"/>
      <c r="BP98" s="36"/>
      <c r="BQ98" s="36"/>
      <c r="BR98" s="36"/>
      <c r="BS98" s="36"/>
      <c r="BT98" s="37"/>
      <c r="BU98" s="37"/>
      <c r="BV98" s="37"/>
      <c r="BW98" s="37"/>
      <c r="BX98" s="37"/>
      <c r="BY98" s="36"/>
      <c r="BZ98" s="39"/>
      <c r="CA98" s="39"/>
      <c r="CB98" s="39"/>
      <c r="CC98" s="39"/>
      <c r="CD98" s="39"/>
      <c r="CE98" s="39"/>
      <c r="CF98" s="39"/>
      <c r="CG98" s="35"/>
      <c r="CH98" s="35"/>
      <c r="CI98" s="35"/>
      <c r="CJ98" s="35"/>
      <c r="CK98" s="35"/>
      <c r="CL98" s="35"/>
      <c r="CM98" s="35"/>
      <c r="CN98" s="35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</row>
    <row r="99" spans="9:124" s="41" customFormat="1" ht="18" customHeight="1">
      <c r="I99" s="300" t="s">
        <v>41</v>
      </c>
      <c r="J99" s="252"/>
      <c r="K99" s="252"/>
      <c r="L99" s="294" t="str">
        <f>IF(ISBLANK(BB93)," ",IF(AY93&lt;BB93,H93,IF(AY93&gt;BB93,AD93,"nicht eindeutig")))</f>
        <v> </v>
      </c>
      <c r="M99" s="294"/>
      <c r="N99" s="294"/>
      <c r="O99" s="294"/>
      <c r="P99" s="294"/>
      <c r="Q99" s="294"/>
      <c r="R99" s="294"/>
      <c r="S99" s="294"/>
      <c r="T99" s="294"/>
      <c r="U99" s="294"/>
      <c r="V99" s="294"/>
      <c r="W99" s="294"/>
      <c r="X99" s="294"/>
      <c r="Y99" s="294"/>
      <c r="Z99" s="294"/>
      <c r="AA99" s="294"/>
      <c r="AB99" s="294"/>
      <c r="AC99" s="294"/>
      <c r="AD99" s="294"/>
      <c r="AE99" s="294"/>
      <c r="AF99" s="295"/>
      <c r="BF99" s="35"/>
      <c r="BG99" s="36"/>
      <c r="BH99" s="36"/>
      <c r="BM99" s="35"/>
      <c r="BN99" s="36"/>
      <c r="BO99" s="37"/>
      <c r="BP99" s="37"/>
      <c r="BQ99" s="37"/>
      <c r="BR99" s="37"/>
      <c r="BS99" s="37"/>
      <c r="BT99" s="38"/>
      <c r="BU99" s="38"/>
      <c r="BV99" s="38"/>
      <c r="BW99" s="38"/>
      <c r="BX99" s="38"/>
      <c r="BY99" s="38"/>
      <c r="BZ99" s="38"/>
      <c r="CA99" s="36"/>
      <c r="CB99" s="36"/>
      <c r="CC99" s="36"/>
      <c r="CD99" s="36"/>
      <c r="CE99" s="39"/>
      <c r="CF99" s="39"/>
      <c r="CG99" s="39"/>
      <c r="CH99" s="39"/>
      <c r="CI99" s="39"/>
      <c r="CJ99" s="39"/>
      <c r="CK99" s="39"/>
      <c r="CL99" s="35"/>
      <c r="CM99" s="35"/>
      <c r="CN99" s="35"/>
      <c r="CO99" s="35"/>
      <c r="CP99" s="35"/>
      <c r="CQ99" s="35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</row>
    <row r="100" spans="9:124" s="41" customFormat="1" ht="18" customHeight="1">
      <c r="I100" s="284" t="s">
        <v>42</v>
      </c>
      <c r="J100" s="285"/>
      <c r="K100" s="285"/>
      <c r="L100" s="294" t="str">
        <f>IF(ISBLANK(BB89)," ",IF(AY89&gt;BB89,H89,IF(AY89&lt;BB89,AD89,"nicht eindeutig")))</f>
        <v> </v>
      </c>
      <c r="M100" s="294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  <c r="AB100" s="294"/>
      <c r="AC100" s="294"/>
      <c r="AD100" s="294"/>
      <c r="AE100" s="294"/>
      <c r="AF100" s="295"/>
      <c r="BF100" s="35"/>
      <c r="BG100" s="36"/>
      <c r="BH100" s="36"/>
      <c r="BM100" s="35"/>
      <c r="BN100" s="35"/>
      <c r="BO100" s="76"/>
      <c r="BP100" s="76"/>
      <c r="BQ100" s="76"/>
      <c r="BR100" s="76"/>
      <c r="BS100" s="76"/>
      <c r="BT100" s="40"/>
      <c r="BU100" s="40"/>
      <c r="BV100" s="40"/>
      <c r="BW100" s="40"/>
      <c r="BX100" s="40"/>
      <c r="BY100" s="40"/>
      <c r="BZ100" s="40"/>
      <c r="CA100" s="35"/>
      <c r="CB100" s="35"/>
      <c r="CC100" s="35"/>
      <c r="CD100" s="35"/>
      <c r="CE100" s="39"/>
      <c r="CF100" s="39"/>
      <c r="CG100" s="39"/>
      <c r="CH100" s="39"/>
      <c r="CI100" s="39"/>
      <c r="CJ100" s="39"/>
      <c r="CK100" s="39"/>
      <c r="CL100" s="35"/>
      <c r="CM100" s="35"/>
      <c r="CN100" s="35"/>
      <c r="CO100" s="35"/>
      <c r="CP100" s="35"/>
      <c r="CQ100" s="35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</row>
    <row r="101" spans="9:124" s="41" customFormat="1" ht="18" customHeight="1" thickBot="1">
      <c r="I101" s="286" t="s">
        <v>43</v>
      </c>
      <c r="J101" s="249"/>
      <c r="K101" s="249"/>
      <c r="L101" s="289" t="str">
        <f>IF(ISBLANK(BB89)," ",IF(AY89&lt;BB89,H89,IF(AY89&gt;BB89,AD89,"nicht eindeutig")))</f>
        <v> </v>
      </c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289"/>
      <c r="AF101" s="290"/>
      <c r="BF101" s="35"/>
      <c r="BG101" s="36"/>
      <c r="BH101" s="36"/>
      <c r="BM101" s="35"/>
      <c r="BN101" s="36"/>
      <c r="BO101" s="37"/>
      <c r="BP101" s="37"/>
      <c r="BQ101" s="37"/>
      <c r="BR101" s="37"/>
      <c r="BS101" s="37"/>
      <c r="BT101" s="38"/>
      <c r="BU101" s="38"/>
      <c r="BV101" s="38"/>
      <c r="BW101" s="38"/>
      <c r="BX101" s="38"/>
      <c r="BY101" s="38"/>
      <c r="BZ101" s="38"/>
      <c r="CA101" s="36"/>
      <c r="CB101" s="36"/>
      <c r="CC101" s="36"/>
      <c r="CD101" s="36"/>
      <c r="CE101" s="39"/>
      <c r="CF101" s="39"/>
      <c r="CG101" s="39"/>
      <c r="CH101" s="39"/>
      <c r="CI101" s="39"/>
      <c r="CJ101" s="39"/>
      <c r="CK101" s="39"/>
      <c r="CL101" s="35"/>
      <c r="CM101" s="35"/>
      <c r="CN101" s="35"/>
      <c r="CO101" s="35"/>
      <c r="CP101" s="35"/>
      <c r="CQ101" s="35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</row>
    <row r="102" spans="60:117" s="41" customFormat="1" ht="18" customHeight="1">
      <c r="BH102" s="35"/>
      <c r="BI102" s="36"/>
      <c r="BJ102" s="36"/>
      <c r="BK102" s="38"/>
      <c r="BL102" s="37"/>
      <c r="BM102" s="38"/>
      <c r="BN102" s="38"/>
      <c r="BO102" s="37"/>
      <c r="BP102" s="37"/>
      <c r="BQ102" s="37"/>
      <c r="BR102" s="37"/>
      <c r="BS102" s="37"/>
      <c r="BT102" s="36"/>
      <c r="BU102" s="36"/>
      <c r="BV102" s="36"/>
      <c r="BW102" s="36"/>
      <c r="BX102" s="39"/>
      <c r="BY102" s="39"/>
      <c r="BZ102" s="39"/>
      <c r="CA102" s="39"/>
      <c r="CB102" s="39"/>
      <c r="CC102" s="39"/>
      <c r="CD102" s="39"/>
      <c r="CE102" s="35"/>
      <c r="CF102" s="35"/>
      <c r="CG102" s="35"/>
      <c r="CH102" s="35"/>
      <c r="CI102" s="35"/>
      <c r="CJ102" s="35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</row>
    <row r="103" spans="1:128" s="41" customFormat="1" ht="18" customHeight="1" hidden="1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  <c r="BT103" s="137"/>
      <c r="BU103" s="137"/>
      <c r="BV103" s="137"/>
      <c r="BW103" s="137"/>
      <c r="BX103" s="138"/>
      <c r="BY103" s="138"/>
      <c r="BZ103" s="138"/>
      <c r="CA103" s="138"/>
      <c r="CB103" s="138"/>
      <c r="CC103" s="138"/>
      <c r="CD103" s="138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2"/>
      <c r="DF103" s="132"/>
      <c r="DG103" s="132"/>
      <c r="DH103" s="132"/>
      <c r="DI103" s="132"/>
      <c r="DJ103" s="132"/>
      <c r="DK103" s="132"/>
      <c r="DL103" s="132"/>
      <c r="DM103" s="132"/>
      <c r="DN103" s="132"/>
      <c r="DO103" s="132"/>
      <c r="DP103" s="132"/>
      <c r="DQ103" s="132"/>
      <c r="DR103" s="132"/>
      <c r="DS103" s="132"/>
      <c r="DT103" s="132"/>
      <c r="DU103" s="132"/>
      <c r="DV103" s="132"/>
      <c r="DW103" s="132"/>
      <c r="DX103" s="132"/>
    </row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spans="61:83" s="139" customFormat="1" ht="12.75" hidden="1">
      <c r="BI168" s="140"/>
      <c r="BJ168" s="140"/>
      <c r="BK168" s="140"/>
      <c r="BL168" s="140"/>
      <c r="BM168" s="140"/>
      <c r="BN168" s="140"/>
      <c r="BO168" s="140"/>
      <c r="BP168" s="140"/>
      <c r="BQ168" s="140"/>
      <c r="BR168" s="140"/>
      <c r="BS168" s="140"/>
      <c r="BT168" s="140"/>
      <c r="BU168" s="140"/>
      <c r="BV168" s="140"/>
      <c r="BW168" s="140"/>
      <c r="BX168" s="140"/>
      <c r="BY168" s="141"/>
      <c r="BZ168" s="141"/>
      <c r="CA168" s="141"/>
      <c r="CB168" s="141"/>
      <c r="CC168" s="141"/>
      <c r="CD168" s="141"/>
      <c r="CE168" s="141"/>
    </row>
    <row r="169" spans="61:84" s="139" customFormat="1" ht="12.75" hidden="1">
      <c r="BI169" s="140"/>
      <c r="BJ169" s="140"/>
      <c r="BK169" s="140"/>
      <c r="BL169" s="140"/>
      <c r="BM169" s="140"/>
      <c r="BN169" s="140"/>
      <c r="BO169" s="140"/>
      <c r="BP169" s="140"/>
      <c r="BQ169" s="140"/>
      <c r="BR169" s="140"/>
      <c r="BS169" s="140"/>
      <c r="BT169" s="140"/>
      <c r="BU169" s="140"/>
      <c r="BV169" s="140"/>
      <c r="BW169" s="140"/>
      <c r="BX169" s="140"/>
      <c r="BY169" s="140"/>
      <c r="BZ169" s="141"/>
      <c r="CA169" s="141"/>
      <c r="CB169" s="141"/>
      <c r="CC169" s="141"/>
      <c r="CD169" s="141"/>
      <c r="CE169" s="141"/>
      <c r="CF169" s="141"/>
    </row>
    <row r="170" spans="61:84" s="139" customFormat="1" ht="12.75" hidden="1">
      <c r="BI170" s="140"/>
      <c r="BJ170" s="140"/>
      <c r="BK170" s="140"/>
      <c r="BL170" s="140"/>
      <c r="BM170" s="140"/>
      <c r="BN170" s="140"/>
      <c r="BO170" s="140"/>
      <c r="BP170" s="140"/>
      <c r="BQ170" s="140"/>
      <c r="BR170" s="140"/>
      <c r="BS170" s="140"/>
      <c r="BT170" s="140"/>
      <c r="BU170" s="140"/>
      <c r="BV170" s="140"/>
      <c r="BW170" s="140"/>
      <c r="BX170" s="140"/>
      <c r="BY170" s="140"/>
      <c r="BZ170" s="141"/>
      <c r="CA170" s="141"/>
      <c r="CB170" s="141"/>
      <c r="CC170" s="141"/>
      <c r="CD170" s="141"/>
      <c r="CE170" s="141"/>
      <c r="CF170" s="141"/>
    </row>
    <row r="171" spans="61:84" s="139" customFormat="1" ht="12.75" hidden="1"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40"/>
      <c r="BS171" s="140"/>
      <c r="BT171" s="140"/>
      <c r="BU171" s="140"/>
      <c r="BV171" s="140"/>
      <c r="BW171" s="140"/>
      <c r="BX171" s="140"/>
      <c r="BY171" s="140"/>
      <c r="BZ171" s="141"/>
      <c r="CA171" s="141"/>
      <c r="CB171" s="141"/>
      <c r="CC171" s="141"/>
      <c r="CD171" s="141"/>
      <c r="CE171" s="141"/>
      <c r="CF171" s="141"/>
    </row>
    <row r="172" spans="61:84" s="139" customFormat="1" ht="12.75" hidden="1"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40"/>
      <c r="BS172" s="140"/>
      <c r="BT172" s="140"/>
      <c r="BU172" s="140"/>
      <c r="BV172" s="140"/>
      <c r="BW172" s="140"/>
      <c r="BX172" s="140"/>
      <c r="BY172" s="140"/>
      <c r="BZ172" s="141"/>
      <c r="CA172" s="141"/>
      <c r="CB172" s="141"/>
      <c r="CC172" s="141"/>
      <c r="CD172" s="141"/>
      <c r="CE172" s="141"/>
      <c r="CF172" s="141"/>
    </row>
    <row r="173" spans="61:84" s="139" customFormat="1" ht="12.75" hidden="1">
      <c r="BI173" s="140"/>
      <c r="BJ173" s="140"/>
      <c r="BK173" s="140"/>
      <c r="BL173" s="140"/>
      <c r="BM173" s="140"/>
      <c r="BN173" s="140"/>
      <c r="BO173" s="140"/>
      <c r="BP173" s="140"/>
      <c r="BQ173" s="140"/>
      <c r="BR173" s="140"/>
      <c r="BS173" s="140"/>
      <c r="BT173" s="140"/>
      <c r="BU173" s="140"/>
      <c r="BV173" s="140"/>
      <c r="BW173" s="140"/>
      <c r="BX173" s="140"/>
      <c r="BY173" s="140"/>
      <c r="BZ173" s="141"/>
      <c r="CA173" s="141"/>
      <c r="CB173" s="141"/>
      <c r="CC173" s="141"/>
      <c r="CD173" s="141"/>
      <c r="CE173" s="141"/>
      <c r="CF173" s="141"/>
    </row>
    <row r="174" spans="61:84" s="139" customFormat="1" ht="12.75" hidden="1">
      <c r="BI174" s="140"/>
      <c r="BJ174" s="140"/>
      <c r="BK174" s="140"/>
      <c r="BL174" s="140"/>
      <c r="BM174" s="140"/>
      <c r="BN174" s="140"/>
      <c r="BO174" s="140"/>
      <c r="BP174" s="140"/>
      <c r="BQ174" s="140"/>
      <c r="BR174" s="140"/>
      <c r="BS174" s="140"/>
      <c r="BT174" s="140"/>
      <c r="BU174" s="140"/>
      <c r="BV174" s="140"/>
      <c r="BW174" s="140"/>
      <c r="BX174" s="140"/>
      <c r="BY174" s="140"/>
      <c r="BZ174" s="141"/>
      <c r="CA174" s="141"/>
      <c r="CB174" s="141"/>
      <c r="CC174" s="141"/>
      <c r="CD174" s="141"/>
      <c r="CE174" s="141"/>
      <c r="CF174" s="141"/>
    </row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spans="1:256" ht="12.75" hidden="1">
      <c r="A184" s="139"/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  <c r="Y184" s="139"/>
      <c r="Z184" s="139"/>
      <c r="AA184" s="139"/>
      <c r="AB184" s="139"/>
      <c r="AC184" s="139"/>
      <c r="AD184" s="139"/>
      <c r="AE184" s="139"/>
      <c r="AF184" s="139"/>
      <c r="AG184" s="139"/>
      <c r="AH184" s="139"/>
      <c r="AI184" s="139"/>
      <c r="AJ184" s="139"/>
      <c r="AK184" s="139"/>
      <c r="AL184" s="139"/>
      <c r="AM184" s="139"/>
      <c r="AN184" s="139"/>
      <c r="AO184" s="139"/>
      <c r="AP184" s="139"/>
      <c r="AQ184" s="139"/>
      <c r="AR184" s="139"/>
      <c r="AS184" s="139"/>
      <c r="AT184" s="139"/>
      <c r="AU184" s="139"/>
      <c r="AV184" s="139"/>
      <c r="AW184" s="139"/>
      <c r="AX184" s="139"/>
      <c r="AY184" s="139"/>
      <c r="AZ184" s="139"/>
      <c r="BA184" s="139"/>
      <c r="BB184" s="139"/>
      <c r="BC184" s="139"/>
      <c r="BD184" s="139"/>
      <c r="BE184" s="139"/>
      <c r="BF184" s="139"/>
      <c r="BG184" s="139"/>
      <c r="BH184" s="139"/>
      <c r="BI184" s="140"/>
      <c r="BJ184" s="140"/>
      <c r="BK184" s="140"/>
      <c r="BL184" s="140"/>
      <c r="BM184" s="140"/>
      <c r="BN184" s="140"/>
      <c r="BO184" s="140"/>
      <c r="BP184" s="140"/>
      <c r="BQ184" s="140"/>
      <c r="BR184" s="140"/>
      <c r="BS184" s="140"/>
      <c r="BT184" s="140"/>
      <c r="BU184" s="140"/>
      <c r="BV184" s="140"/>
      <c r="BW184" s="140"/>
      <c r="BX184" s="140"/>
      <c r="BY184" s="140"/>
      <c r="BZ184" s="141"/>
      <c r="CA184" s="141"/>
      <c r="CB184" s="141"/>
      <c r="CC184" s="141"/>
      <c r="CD184" s="141"/>
      <c r="CE184" s="141"/>
      <c r="CF184" s="141"/>
      <c r="CG184" s="139"/>
      <c r="CH184" s="139"/>
      <c r="CI184" s="139"/>
      <c r="CJ184" s="139"/>
      <c r="CK184" s="139"/>
      <c r="CL184" s="139"/>
      <c r="CM184" s="139"/>
      <c r="CN184" s="139"/>
      <c r="CO184" s="139"/>
      <c r="CP184" s="139"/>
      <c r="CQ184" s="139"/>
      <c r="CR184" s="139"/>
      <c r="CS184" s="139"/>
      <c r="CT184" s="139"/>
      <c r="CU184" s="139"/>
      <c r="CV184" s="139"/>
      <c r="CW184" s="139"/>
      <c r="CX184" s="139"/>
      <c r="CY184" s="139"/>
      <c r="CZ184" s="139"/>
      <c r="DA184" s="139"/>
      <c r="DB184" s="139"/>
      <c r="DC184" s="139"/>
      <c r="DD184" s="139"/>
      <c r="DE184" s="139"/>
      <c r="DF184" s="139"/>
      <c r="DG184" s="139"/>
      <c r="DH184" s="139"/>
      <c r="DI184" s="139"/>
      <c r="DJ184" s="139"/>
      <c r="DK184" s="139"/>
      <c r="DL184" s="139"/>
      <c r="DM184" s="139"/>
      <c r="DN184" s="139"/>
      <c r="DO184" s="139"/>
      <c r="DP184" s="139"/>
      <c r="DQ184" s="139"/>
      <c r="DR184" s="139"/>
      <c r="DS184" s="139"/>
      <c r="DT184" s="139"/>
      <c r="DU184" s="139"/>
      <c r="DV184" s="139"/>
      <c r="DW184" s="139"/>
      <c r="DX184" s="139"/>
      <c r="DY184" s="139"/>
      <c r="DZ184" s="139"/>
      <c r="EA184" s="139"/>
      <c r="EB184" s="139"/>
      <c r="EC184" s="139"/>
      <c r="ED184" s="139"/>
      <c r="EE184" s="139"/>
      <c r="EF184" s="139"/>
      <c r="EG184" s="139"/>
      <c r="EH184" s="139"/>
      <c r="EI184" s="139"/>
      <c r="EJ184" s="139"/>
      <c r="EK184" s="139"/>
      <c r="EL184" s="139"/>
      <c r="EM184" s="139"/>
      <c r="EN184" s="139"/>
      <c r="EO184" s="139"/>
      <c r="EP184" s="139"/>
      <c r="EQ184" s="139"/>
      <c r="ER184" s="139"/>
      <c r="ES184" s="139"/>
      <c r="ET184" s="139"/>
      <c r="EU184" s="139"/>
      <c r="EV184" s="139"/>
      <c r="EW184" s="139"/>
      <c r="EX184" s="139"/>
      <c r="EY184" s="139"/>
      <c r="EZ184" s="139"/>
      <c r="FA184" s="139"/>
      <c r="FB184" s="139"/>
      <c r="FC184" s="139"/>
      <c r="FD184" s="139"/>
      <c r="FE184" s="139"/>
      <c r="FF184" s="139"/>
      <c r="FG184" s="139"/>
      <c r="FH184" s="139"/>
      <c r="FI184" s="139"/>
      <c r="FJ184" s="139"/>
      <c r="FK184" s="139"/>
      <c r="FL184" s="139"/>
      <c r="FM184" s="139"/>
      <c r="FN184" s="139"/>
      <c r="FO184" s="139"/>
      <c r="FP184" s="139"/>
      <c r="FQ184" s="139"/>
      <c r="FR184" s="139"/>
      <c r="FS184" s="139"/>
      <c r="FT184" s="139"/>
      <c r="FU184" s="139"/>
      <c r="FV184" s="139"/>
      <c r="FW184" s="139"/>
      <c r="FX184" s="139"/>
      <c r="FY184" s="139"/>
      <c r="FZ184" s="139"/>
      <c r="GA184" s="139"/>
      <c r="GB184" s="139"/>
      <c r="GC184" s="139"/>
      <c r="GD184" s="139"/>
      <c r="GE184" s="139"/>
      <c r="GF184" s="139"/>
      <c r="GG184" s="139"/>
      <c r="GH184" s="139"/>
      <c r="GI184" s="139"/>
      <c r="GJ184" s="139"/>
      <c r="GK184" s="139"/>
      <c r="GL184" s="139"/>
      <c r="GM184" s="139"/>
      <c r="GN184" s="139"/>
      <c r="GO184" s="139"/>
      <c r="GP184" s="139"/>
      <c r="GQ184" s="139"/>
      <c r="GR184" s="139"/>
      <c r="GS184" s="139"/>
      <c r="GT184" s="139"/>
      <c r="GU184" s="139"/>
      <c r="GV184" s="139"/>
      <c r="GW184" s="139"/>
      <c r="GX184" s="139"/>
      <c r="GY184" s="139"/>
      <c r="GZ184" s="139"/>
      <c r="HA184" s="139"/>
      <c r="HB184" s="139"/>
      <c r="HC184" s="139"/>
      <c r="HD184" s="139"/>
      <c r="HE184" s="139"/>
      <c r="HF184" s="139"/>
      <c r="HG184" s="139"/>
      <c r="HH184" s="139"/>
      <c r="HI184" s="139"/>
      <c r="HJ184" s="139"/>
      <c r="HK184" s="139"/>
      <c r="HL184" s="139"/>
      <c r="HM184" s="139"/>
      <c r="HN184" s="139"/>
      <c r="HO184" s="139"/>
      <c r="HP184" s="139"/>
      <c r="HQ184" s="139"/>
      <c r="HR184" s="139"/>
      <c r="HS184" s="139"/>
      <c r="HT184" s="139"/>
      <c r="HU184" s="139"/>
      <c r="HV184" s="139"/>
      <c r="HW184" s="139"/>
      <c r="HX184" s="139"/>
      <c r="HY184" s="139"/>
      <c r="HZ184" s="139"/>
      <c r="IA184" s="139"/>
      <c r="IB184" s="139"/>
      <c r="IC184" s="139"/>
      <c r="ID184" s="139"/>
      <c r="IE184" s="139"/>
      <c r="IF184" s="139"/>
      <c r="IG184" s="139"/>
      <c r="IH184" s="139"/>
      <c r="II184" s="139"/>
      <c r="IJ184" s="139"/>
      <c r="IK184" s="139"/>
      <c r="IL184" s="139"/>
      <c r="IM184" s="139"/>
      <c r="IN184" s="139"/>
      <c r="IO184" s="139"/>
      <c r="IP184" s="139"/>
      <c r="IQ184" s="139"/>
      <c r="IR184" s="139"/>
      <c r="IS184" s="139"/>
      <c r="IT184" s="139"/>
      <c r="IU184" s="139"/>
      <c r="IV184" s="139"/>
    </row>
    <row r="185" spans="61:84" s="139" customFormat="1" ht="12.75" hidden="1">
      <c r="BI185" s="140"/>
      <c r="BJ185" s="140"/>
      <c r="BK185" s="140"/>
      <c r="BL185" s="140"/>
      <c r="BM185" s="140"/>
      <c r="BN185" s="140"/>
      <c r="BO185" s="140"/>
      <c r="BP185" s="140"/>
      <c r="BQ185" s="140"/>
      <c r="BR185" s="140"/>
      <c r="BS185" s="140"/>
      <c r="BT185" s="140"/>
      <c r="BU185" s="140"/>
      <c r="BV185" s="140"/>
      <c r="BW185" s="140"/>
      <c r="BX185" s="140"/>
      <c r="BY185" s="140"/>
      <c r="BZ185" s="141"/>
      <c r="CA185" s="141"/>
      <c r="CB185" s="141"/>
      <c r="CC185" s="141"/>
      <c r="CD185" s="141"/>
      <c r="CE185" s="141"/>
      <c r="CF185" s="141"/>
    </row>
    <row r="186" spans="61:84" s="139" customFormat="1" ht="12.75" hidden="1">
      <c r="BI186" s="140"/>
      <c r="BJ186" s="140"/>
      <c r="BK186" s="140"/>
      <c r="BL186" s="140"/>
      <c r="BM186" s="140"/>
      <c r="BN186" s="140"/>
      <c r="BO186" s="140"/>
      <c r="BP186" s="140"/>
      <c r="BQ186" s="140"/>
      <c r="BR186" s="140"/>
      <c r="BS186" s="140"/>
      <c r="BT186" s="140"/>
      <c r="BU186" s="140"/>
      <c r="BV186" s="140"/>
      <c r="BW186" s="140"/>
      <c r="BX186" s="140"/>
      <c r="BY186" s="140"/>
      <c r="BZ186" s="141"/>
      <c r="CA186" s="141"/>
      <c r="CB186" s="141"/>
      <c r="CC186" s="141"/>
      <c r="CD186" s="141"/>
      <c r="CE186" s="141"/>
      <c r="CF186" s="141"/>
    </row>
    <row r="187" spans="61:84" s="139" customFormat="1" ht="12.75" hidden="1">
      <c r="BI187" s="140"/>
      <c r="BJ187" s="140"/>
      <c r="BK187" s="140"/>
      <c r="BL187" s="140"/>
      <c r="BM187" s="140"/>
      <c r="BN187" s="140"/>
      <c r="BO187" s="140"/>
      <c r="BP187" s="140"/>
      <c r="BQ187" s="140"/>
      <c r="BR187" s="140"/>
      <c r="BS187" s="140"/>
      <c r="BT187" s="140"/>
      <c r="BU187" s="140"/>
      <c r="BV187" s="140"/>
      <c r="BW187" s="140"/>
      <c r="BX187" s="140"/>
      <c r="BY187" s="140"/>
      <c r="BZ187" s="141"/>
      <c r="CA187" s="141"/>
      <c r="CB187" s="141"/>
      <c r="CC187" s="141"/>
      <c r="CD187" s="141"/>
      <c r="CE187" s="141"/>
      <c r="CF187" s="141"/>
    </row>
    <row r="188" spans="61:84" s="139" customFormat="1" ht="12.75" hidden="1">
      <c r="BI188" s="140"/>
      <c r="BJ188" s="140"/>
      <c r="BK188" s="140"/>
      <c r="BL188" s="140"/>
      <c r="BM188" s="140"/>
      <c r="BN188" s="140"/>
      <c r="BO188" s="140"/>
      <c r="BP188" s="140"/>
      <c r="BQ188" s="140"/>
      <c r="BR188" s="140"/>
      <c r="BS188" s="140"/>
      <c r="BT188" s="140"/>
      <c r="BU188" s="140"/>
      <c r="BV188" s="140"/>
      <c r="BW188" s="140"/>
      <c r="BX188" s="140"/>
      <c r="BY188" s="140"/>
      <c r="BZ188" s="141"/>
      <c r="CA188" s="141"/>
      <c r="CB188" s="141"/>
      <c r="CC188" s="141"/>
      <c r="CD188" s="141"/>
      <c r="CE188" s="141"/>
      <c r="CF188" s="141"/>
    </row>
    <row r="189" spans="61:84" s="139" customFormat="1" ht="12.75" hidden="1">
      <c r="BI189" s="140"/>
      <c r="BJ189" s="140"/>
      <c r="BK189" s="140"/>
      <c r="BL189" s="140"/>
      <c r="BM189" s="140"/>
      <c r="BN189" s="140"/>
      <c r="BO189" s="140"/>
      <c r="BP189" s="140"/>
      <c r="BQ189" s="140"/>
      <c r="BR189" s="140"/>
      <c r="BS189" s="140"/>
      <c r="BT189" s="140"/>
      <c r="BU189" s="140"/>
      <c r="BV189" s="140"/>
      <c r="BW189" s="140"/>
      <c r="BX189" s="140"/>
      <c r="BY189" s="140"/>
      <c r="BZ189" s="141"/>
      <c r="CA189" s="141"/>
      <c r="CB189" s="141"/>
      <c r="CC189" s="141"/>
      <c r="CD189" s="141"/>
      <c r="CE189" s="141"/>
      <c r="CF189" s="141"/>
    </row>
    <row r="190" spans="61:84" s="139" customFormat="1" ht="12.75" hidden="1">
      <c r="BI190" s="140"/>
      <c r="BJ190" s="140"/>
      <c r="BK190" s="140"/>
      <c r="BL190" s="140"/>
      <c r="BM190" s="140"/>
      <c r="BN190" s="140"/>
      <c r="BO190" s="140"/>
      <c r="BP190" s="140"/>
      <c r="BQ190" s="140"/>
      <c r="BR190" s="140"/>
      <c r="BS190" s="140"/>
      <c r="BT190" s="140"/>
      <c r="BU190" s="140"/>
      <c r="BV190" s="140"/>
      <c r="BW190" s="140"/>
      <c r="BX190" s="140"/>
      <c r="BY190" s="140"/>
      <c r="BZ190" s="141"/>
      <c r="CA190" s="141"/>
      <c r="CB190" s="141"/>
      <c r="CC190" s="141"/>
      <c r="CD190" s="141"/>
      <c r="CE190" s="141"/>
      <c r="CF190" s="141"/>
    </row>
    <row r="191" spans="61:84" s="139" customFormat="1" ht="12.75" hidden="1">
      <c r="BI191" s="140"/>
      <c r="BJ191" s="140"/>
      <c r="BK191" s="140"/>
      <c r="BL191" s="140"/>
      <c r="BM191" s="140"/>
      <c r="BN191" s="140"/>
      <c r="BO191" s="140"/>
      <c r="BP191" s="140"/>
      <c r="BQ191" s="140"/>
      <c r="BR191" s="140"/>
      <c r="BS191" s="140"/>
      <c r="BT191" s="140"/>
      <c r="BU191" s="140"/>
      <c r="BV191" s="140"/>
      <c r="BW191" s="140"/>
      <c r="BX191" s="140"/>
      <c r="BY191" s="140"/>
      <c r="BZ191" s="141"/>
      <c r="CA191" s="141"/>
      <c r="CB191" s="141"/>
      <c r="CC191" s="141"/>
      <c r="CD191" s="141"/>
      <c r="CE191" s="141"/>
      <c r="CF191" s="141"/>
    </row>
    <row r="192" spans="61:84" s="139" customFormat="1" ht="12.75" hidden="1">
      <c r="BI192" s="140"/>
      <c r="BJ192" s="140"/>
      <c r="BK192" s="140"/>
      <c r="BL192" s="140"/>
      <c r="BM192" s="140"/>
      <c r="BN192" s="140"/>
      <c r="BO192" s="140"/>
      <c r="BP192" s="140"/>
      <c r="BQ192" s="140"/>
      <c r="BR192" s="140"/>
      <c r="BS192" s="140"/>
      <c r="BT192" s="140"/>
      <c r="BU192" s="140"/>
      <c r="BV192" s="140"/>
      <c r="BW192" s="140"/>
      <c r="BX192" s="140"/>
      <c r="BY192" s="140"/>
      <c r="BZ192" s="141"/>
      <c r="CA192" s="141"/>
      <c r="CB192" s="141"/>
      <c r="CC192" s="141"/>
      <c r="CD192" s="141"/>
      <c r="CE192" s="141"/>
      <c r="CF192" s="141"/>
    </row>
    <row r="193" spans="61:84" s="139" customFormat="1" ht="12.75" hidden="1">
      <c r="BI193" s="140"/>
      <c r="BJ193" s="140"/>
      <c r="BK193" s="140"/>
      <c r="BL193" s="140"/>
      <c r="BM193" s="140"/>
      <c r="BN193" s="140"/>
      <c r="BO193" s="140"/>
      <c r="BP193" s="140"/>
      <c r="BQ193" s="140"/>
      <c r="BR193" s="140"/>
      <c r="BS193" s="140"/>
      <c r="BT193" s="140"/>
      <c r="BU193" s="140"/>
      <c r="BV193" s="140"/>
      <c r="BW193" s="140"/>
      <c r="BX193" s="140"/>
      <c r="BY193" s="140"/>
      <c r="BZ193" s="141"/>
      <c r="CA193" s="141"/>
      <c r="CB193" s="141"/>
      <c r="CC193" s="141"/>
      <c r="CD193" s="141"/>
      <c r="CE193" s="141"/>
      <c r="CF193" s="141"/>
    </row>
    <row r="194" spans="61:84" s="139" customFormat="1" ht="12.75" hidden="1">
      <c r="BI194" s="140"/>
      <c r="BJ194" s="140"/>
      <c r="BK194" s="140"/>
      <c r="BL194" s="140"/>
      <c r="BM194" s="140"/>
      <c r="BN194" s="140"/>
      <c r="BO194" s="140"/>
      <c r="BP194" s="140"/>
      <c r="BQ194" s="140"/>
      <c r="BR194" s="140"/>
      <c r="BS194" s="140"/>
      <c r="BT194" s="140"/>
      <c r="BU194" s="140"/>
      <c r="BV194" s="140"/>
      <c r="BW194" s="140"/>
      <c r="BX194" s="140"/>
      <c r="BY194" s="140"/>
      <c r="BZ194" s="141"/>
      <c r="CA194" s="141"/>
      <c r="CB194" s="141"/>
      <c r="CC194" s="141"/>
      <c r="CD194" s="141"/>
      <c r="CE194" s="141"/>
      <c r="CF194" s="141"/>
    </row>
    <row r="195" spans="61:84" s="139" customFormat="1" ht="12.75" hidden="1">
      <c r="BI195" s="140"/>
      <c r="BJ195" s="140"/>
      <c r="BK195" s="140"/>
      <c r="BL195" s="140"/>
      <c r="BM195" s="140"/>
      <c r="BN195" s="140"/>
      <c r="BO195" s="140"/>
      <c r="BP195" s="140"/>
      <c r="BQ195" s="140"/>
      <c r="BR195" s="140"/>
      <c r="BS195" s="140"/>
      <c r="BT195" s="140"/>
      <c r="BU195" s="140"/>
      <c r="BV195" s="140"/>
      <c r="BW195" s="140"/>
      <c r="BX195" s="140"/>
      <c r="BY195" s="140"/>
      <c r="BZ195" s="141"/>
      <c r="CA195" s="141"/>
      <c r="CB195" s="141"/>
      <c r="CC195" s="141"/>
      <c r="CD195" s="141"/>
      <c r="CE195" s="141"/>
      <c r="CF195" s="141"/>
    </row>
    <row r="196" spans="61:84" s="139" customFormat="1" ht="12.75" hidden="1">
      <c r="BI196" s="140"/>
      <c r="BJ196" s="140"/>
      <c r="BK196" s="140"/>
      <c r="BL196" s="140"/>
      <c r="BM196" s="140"/>
      <c r="BN196" s="140"/>
      <c r="BO196" s="140"/>
      <c r="BP196" s="140"/>
      <c r="BQ196" s="140"/>
      <c r="BR196" s="140"/>
      <c r="BS196" s="140"/>
      <c r="BT196" s="140"/>
      <c r="BU196" s="140"/>
      <c r="BV196" s="140"/>
      <c r="BW196" s="140"/>
      <c r="BX196" s="140"/>
      <c r="BY196" s="140"/>
      <c r="BZ196" s="141"/>
      <c r="CA196" s="141"/>
      <c r="CB196" s="141"/>
      <c r="CC196" s="141"/>
      <c r="CD196" s="141"/>
      <c r="CE196" s="141"/>
      <c r="CF196" s="141"/>
    </row>
    <row r="197" spans="61:84" s="139" customFormat="1" ht="12.75" hidden="1">
      <c r="BI197" s="140"/>
      <c r="BJ197" s="140"/>
      <c r="BK197" s="140"/>
      <c r="BL197" s="140"/>
      <c r="BM197" s="140"/>
      <c r="BN197" s="140"/>
      <c r="BO197" s="140"/>
      <c r="BP197" s="140"/>
      <c r="BQ197" s="140"/>
      <c r="BR197" s="140"/>
      <c r="BS197" s="140"/>
      <c r="BT197" s="140"/>
      <c r="BU197" s="140"/>
      <c r="BV197" s="140"/>
      <c r="BW197" s="140"/>
      <c r="BX197" s="140"/>
      <c r="BY197" s="140"/>
      <c r="BZ197" s="141"/>
      <c r="CA197" s="141"/>
      <c r="CB197" s="141"/>
      <c r="CC197" s="141"/>
      <c r="CD197" s="141"/>
      <c r="CE197" s="141"/>
      <c r="CF197" s="141"/>
    </row>
    <row r="198" spans="61:84" s="139" customFormat="1" ht="12.75" hidden="1">
      <c r="BI198" s="140"/>
      <c r="BJ198" s="140"/>
      <c r="BK198" s="140"/>
      <c r="BL198" s="140"/>
      <c r="BM198" s="140"/>
      <c r="BN198" s="140"/>
      <c r="BO198" s="140"/>
      <c r="BP198" s="140"/>
      <c r="BQ198" s="140"/>
      <c r="BR198" s="140"/>
      <c r="BS198" s="140"/>
      <c r="BT198" s="140"/>
      <c r="BU198" s="140"/>
      <c r="BV198" s="140"/>
      <c r="BW198" s="140"/>
      <c r="BX198" s="140"/>
      <c r="BY198" s="140"/>
      <c r="BZ198" s="141"/>
      <c r="CA198" s="141"/>
      <c r="CB198" s="141"/>
      <c r="CC198" s="141"/>
      <c r="CD198" s="141"/>
      <c r="CE198" s="141"/>
      <c r="CF198" s="141"/>
    </row>
    <row r="199" spans="61:84" s="139" customFormat="1" ht="12.75" hidden="1">
      <c r="BI199" s="140"/>
      <c r="BJ199" s="140"/>
      <c r="BK199" s="140"/>
      <c r="BL199" s="140"/>
      <c r="BM199" s="140"/>
      <c r="BN199" s="140"/>
      <c r="BO199" s="140"/>
      <c r="BP199" s="140"/>
      <c r="BQ199" s="140"/>
      <c r="BR199" s="140"/>
      <c r="BS199" s="140"/>
      <c r="BT199" s="140"/>
      <c r="BU199" s="140"/>
      <c r="BV199" s="140"/>
      <c r="BW199" s="140"/>
      <c r="BX199" s="140"/>
      <c r="BY199" s="140"/>
      <c r="BZ199" s="141"/>
      <c r="CA199" s="141"/>
      <c r="CB199" s="141"/>
      <c r="CC199" s="141"/>
      <c r="CD199" s="141"/>
      <c r="CE199" s="141"/>
      <c r="CF199" s="141"/>
    </row>
    <row r="200" spans="61:84" s="139" customFormat="1" ht="12.75" hidden="1">
      <c r="BI200" s="140"/>
      <c r="BJ200" s="140"/>
      <c r="BK200" s="140"/>
      <c r="BL200" s="140"/>
      <c r="BM200" s="140"/>
      <c r="BN200" s="140"/>
      <c r="BO200" s="140"/>
      <c r="BP200" s="140"/>
      <c r="BQ200" s="140"/>
      <c r="BR200" s="140"/>
      <c r="BS200" s="140"/>
      <c r="BT200" s="140"/>
      <c r="BU200" s="140"/>
      <c r="BV200" s="140"/>
      <c r="BW200" s="140"/>
      <c r="BX200" s="140"/>
      <c r="BY200" s="140"/>
      <c r="BZ200" s="141"/>
      <c r="CA200" s="141"/>
      <c r="CB200" s="141"/>
      <c r="CC200" s="141"/>
      <c r="CD200" s="141"/>
      <c r="CE200" s="141"/>
      <c r="CF200" s="141"/>
    </row>
    <row r="201" spans="61:84" s="139" customFormat="1" ht="12.75" hidden="1">
      <c r="BI201" s="140"/>
      <c r="BJ201" s="140"/>
      <c r="BK201" s="140"/>
      <c r="BL201" s="140"/>
      <c r="BM201" s="140"/>
      <c r="BN201" s="140"/>
      <c r="BO201" s="140"/>
      <c r="BP201" s="140"/>
      <c r="BQ201" s="140"/>
      <c r="BR201" s="140"/>
      <c r="BS201" s="140"/>
      <c r="BT201" s="140"/>
      <c r="BU201" s="140"/>
      <c r="BV201" s="140"/>
      <c r="BW201" s="140"/>
      <c r="BX201" s="140"/>
      <c r="BY201" s="140"/>
      <c r="BZ201" s="141"/>
      <c r="CA201" s="141"/>
      <c r="CB201" s="141"/>
      <c r="CC201" s="141"/>
      <c r="CD201" s="141"/>
      <c r="CE201" s="141"/>
      <c r="CF201" s="141"/>
    </row>
    <row r="202" spans="61:84" s="139" customFormat="1" ht="12.75" hidden="1">
      <c r="BI202" s="140"/>
      <c r="BJ202" s="140"/>
      <c r="BK202" s="140"/>
      <c r="BL202" s="140"/>
      <c r="BM202" s="140"/>
      <c r="BN202" s="140"/>
      <c r="BO202" s="140"/>
      <c r="BP202" s="140"/>
      <c r="BQ202" s="140"/>
      <c r="BR202" s="140"/>
      <c r="BS202" s="140"/>
      <c r="BT202" s="140"/>
      <c r="BU202" s="140"/>
      <c r="BV202" s="140"/>
      <c r="BW202" s="140"/>
      <c r="BX202" s="140"/>
      <c r="BY202" s="140"/>
      <c r="BZ202" s="141"/>
      <c r="CA202" s="141"/>
      <c r="CB202" s="141"/>
      <c r="CC202" s="141"/>
      <c r="CD202" s="141"/>
      <c r="CE202" s="141"/>
      <c r="CF202" s="141"/>
    </row>
    <row r="203" spans="61:84" s="139" customFormat="1" ht="12.75" hidden="1">
      <c r="BI203" s="140"/>
      <c r="BJ203" s="140"/>
      <c r="BK203" s="140"/>
      <c r="BL203" s="140"/>
      <c r="BM203" s="140"/>
      <c r="BN203" s="140"/>
      <c r="BO203" s="140"/>
      <c r="BP203" s="140"/>
      <c r="BQ203" s="140"/>
      <c r="BR203" s="140"/>
      <c r="BS203" s="140"/>
      <c r="BT203" s="140"/>
      <c r="BU203" s="140"/>
      <c r="BV203" s="140"/>
      <c r="BW203" s="140"/>
      <c r="BX203" s="140"/>
      <c r="BY203" s="140"/>
      <c r="BZ203" s="141"/>
      <c r="CA203" s="141"/>
      <c r="CB203" s="141"/>
      <c r="CC203" s="141"/>
      <c r="CD203" s="141"/>
      <c r="CE203" s="141"/>
      <c r="CF203" s="141"/>
    </row>
    <row r="204" spans="61:84" s="139" customFormat="1" ht="12.75" hidden="1">
      <c r="BI204" s="140"/>
      <c r="BJ204" s="140"/>
      <c r="BK204" s="140"/>
      <c r="BL204" s="140"/>
      <c r="BM204" s="140"/>
      <c r="BN204" s="140"/>
      <c r="BO204" s="140"/>
      <c r="BP204" s="140"/>
      <c r="BQ204" s="140"/>
      <c r="BR204" s="140"/>
      <c r="BS204" s="140"/>
      <c r="BT204" s="140"/>
      <c r="BU204" s="140"/>
      <c r="BV204" s="140"/>
      <c r="BW204" s="140"/>
      <c r="BX204" s="140"/>
      <c r="BY204" s="140"/>
      <c r="BZ204" s="141"/>
      <c r="CA204" s="141"/>
      <c r="CB204" s="141"/>
      <c r="CC204" s="141"/>
      <c r="CD204" s="141"/>
      <c r="CE204" s="141"/>
      <c r="CF204" s="141"/>
    </row>
    <row r="205" spans="61:84" s="139" customFormat="1" ht="12.75" hidden="1">
      <c r="BI205" s="140"/>
      <c r="BJ205" s="140"/>
      <c r="BK205" s="140"/>
      <c r="BL205" s="140"/>
      <c r="BM205" s="140"/>
      <c r="BN205" s="140"/>
      <c r="BO205" s="140"/>
      <c r="BP205" s="140"/>
      <c r="BQ205" s="140"/>
      <c r="BR205" s="140"/>
      <c r="BS205" s="140"/>
      <c r="BT205" s="140"/>
      <c r="BU205" s="140"/>
      <c r="BV205" s="140"/>
      <c r="BW205" s="140"/>
      <c r="BX205" s="140"/>
      <c r="BY205" s="140"/>
      <c r="BZ205" s="141"/>
      <c r="CA205" s="141"/>
      <c r="CB205" s="141"/>
      <c r="CC205" s="141"/>
      <c r="CD205" s="141"/>
      <c r="CE205" s="141"/>
      <c r="CF205" s="141"/>
    </row>
    <row r="206" spans="61:84" s="139" customFormat="1" ht="12.75" hidden="1">
      <c r="BI206" s="140"/>
      <c r="BJ206" s="140"/>
      <c r="BK206" s="140"/>
      <c r="BL206" s="140"/>
      <c r="BM206" s="140"/>
      <c r="BN206" s="140"/>
      <c r="BO206" s="140"/>
      <c r="BP206" s="140"/>
      <c r="BQ206" s="140"/>
      <c r="BR206" s="140"/>
      <c r="BS206" s="140"/>
      <c r="BT206" s="140"/>
      <c r="BU206" s="140"/>
      <c r="BV206" s="140"/>
      <c r="BW206" s="140"/>
      <c r="BX206" s="140"/>
      <c r="BY206" s="140"/>
      <c r="BZ206" s="141"/>
      <c r="CA206" s="141"/>
      <c r="CB206" s="141"/>
      <c r="CC206" s="141"/>
      <c r="CD206" s="141"/>
      <c r="CE206" s="141"/>
      <c r="CF206" s="141"/>
    </row>
    <row r="207" spans="61:84" s="139" customFormat="1" ht="12.75" hidden="1">
      <c r="BI207" s="140"/>
      <c r="BJ207" s="140"/>
      <c r="BK207" s="140"/>
      <c r="BL207" s="140"/>
      <c r="BM207" s="140"/>
      <c r="BN207" s="140"/>
      <c r="BO207" s="140"/>
      <c r="BP207" s="140"/>
      <c r="BQ207" s="140"/>
      <c r="BR207" s="140"/>
      <c r="BS207" s="140"/>
      <c r="BT207" s="140"/>
      <c r="BU207" s="140"/>
      <c r="BV207" s="140"/>
      <c r="BW207" s="140"/>
      <c r="BX207" s="140"/>
      <c r="BY207" s="140"/>
      <c r="BZ207" s="141"/>
      <c r="CA207" s="141"/>
      <c r="CB207" s="141"/>
      <c r="CC207" s="141"/>
      <c r="CD207" s="141"/>
      <c r="CE207" s="141"/>
      <c r="CF207" s="141"/>
    </row>
    <row r="208" spans="61:84" s="139" customFormat="1" ht="12.75" hidden="1">
      <c r="BI208" s="140"/>
      <c r="BJ208" s="140"/>
      <c r="BK208" s="140"/>
      <c r="BL208" s="140"/>
      <c r="BM208" s="140"/>
      <c r="BN208" s="140"/>
      <c r="BO208" s="140"/>
      <c r="BP208" s="140"/>
      <c r="BQ208" s="140"/>
      <c r="BR208" s="140"/>
      <c r="BS208" s="140"/>
      <c r="BT208" s="140"/>
      <c r="BU208" s="140"/>
      <c r="BV208" s="140"/>
      <c r="BW208" s="140"/>
      <c r="BX208" s="140"/>
      <c r="BY208" s="140"/>
      <c r="BZ208" s="141"/>
      <c r="CA208" s="141"/>
      <c r="CB208" s="141"/>
      <c r="CC208" s="141"/>
      <c r="CD208" s="141"/>
      <c r="CE208" s="141"/>
      <c r="CF208" s="141"/>
    </row>
    <row r="209" spans="61:84" s="139" customFormat="1" ht="12.75" hidden="1">
      <c r="BI209" s="140"/>
      <c r="BJ209" s="140"/>
      <c r="BK209" s="140"/>
      <c r="BL209" s="140"/>
      <c r="BM209" s="140"/>
      <c r="BN209" s="140"/>
      <c r="BO209" s="140"/>
      <c r="BP209" s="140"/>
      <c r="BQ209" s="140"/>
      <c r="BR209" s="140"/>
      <c r="BS209" s="140"/>
      <c r="BT209" s="140"/>
      <c r="BU209" s="140"/>
      <c r="BV209" s="140"/>
      <c r="BW209" s="140"/>
      <c r="BX209" s="140"/>
      <c r="BY209" s="140"/>
      <c r="BZ209" s="141"/>
      <c r="CA209" s="141"/>
      <c r="CB209" s="141"/>
      <c r="CC209" s="141"/>
      <c r="CD209" s="141"/>
      <c r="CE209" s="141"/>
      <c r="CF209" s="141"/>
    </row>
    <row r="210" spans="61:84" s="139" customFormat="1" ht="12.75" hidden="1">
      <c r="BI210" s="140"/>
      <c r="BJ210" s="140"/>
      <c r="BK210" s="140"/>
      <c r="BL210" s="140"/>
      <c r="BM210" s="140"/>
      <c r="BN210" s="140"/>
      <c r="BO210" s="140"/>
      <c r="BP210" s="140"/>
      <c r="BQ210" s="140"/>
      <c r="BR210" s="140"/>
      <c r="BS210" s="140"/>
      <c r="BT210" s="140"/>
      <c r="BU210" s="140"/>
      <c r="BV210" s="140"/>
      <c r="BW210" s="140"/>
      <c r="BX210" s="140"/>
      <c r="BY210" s="140"/>
      <c r="BZ210" s="141"/>
      <c r="CA210" s="141"/>
      <c r="CB210" s="141"/>
      <c r="CC210" s="141"/>
      <c r="CD210" s="141"/>
      <c r="CE210" s="141"/>
      <c r="CF210" s="141"/>
    </row>
    <row r="211" spans="61:84" s="139" customFormat="1" ht="12.75" hidden="1">
      <c r="BI211" s="140"/>
      <c r="BJ211" s="140"/>
      <c r="BK211" s="140"/>
      <c r="BL211" s="140"/>
      <c r="BM211" s="140"/>
      <c r="BN211" s="140"/>
      <c r="BO211" s="140"/>
      <c r="BP211" s="140"/>
      <c r="BQ211" s="140"/>
      <c r="BR211" s="140"/>
      <c r="BS211" s="140"/>
      <c r="BT211" s="140"/>
      <c r="BU211" s="140"/>
      <c r="BV211" s="140"/>
      <c r="BW211" s="140"/>
      <c r="BX211" s="140"/>
      <c r="BY211" s="140"/>
      <c r="BZ211" s="141"/>
      <c r="CA211" s="141"/>
      <c r="CB211" s="141"/>
      <c r="CC211" s="141"/>
      <c r="CD211" s="141"/>
      <c r="CE211" s="141"/>
      <c r="CF211" s="141"/>
    </row>
    <row r="212" spans="61:84" s="139" customFormat="1" ht="12.75" hidden="1">
      <c r="BI212" s="140"/>
      <c r="BJ212" s="140"/>
      <c r="BK212" s="140"/>
      <c r="BL212" s="140"/>
      <c r="BM212" s="140"/>
      <c r="BN212" s="140"/>
      <c r="BO212" s="140"/>
      <c r="BP212" s="140"/>
      <c r="BQ212" s="140"/>
      <c r="BR212" s="140"/>
      <c r="BS212" s="140"/>
      <c r="BT212" s="140"/>
      <c r="BU212" s="140"/>
      <c r="BV212" s="140"/>
      <c r="BW212" s="140"/>
      <c r="BX212" s="140"/>
      <c r="BY212" s="140"/>
      <c r="BZ212" s="141"/>
      <c r="CA212" s="141"/>
      <c r="CB212" s="141"/>
      <c r="CC212" s="141"/>
      <c r="CD212" s="141"/>
      <c r="CE212" s="141"/>
      <c r="CF212" s="141"/>
    </row>
    <row r="213" spans="61:84" s="139" customFormat="1" ht="12.75" hidden="1">
      <c r="BI213" s="140"/>
      <c r="BJ213" s="140"/>
      <c r="BK213" s="140"/>
      <c r="BL213" s="140"/>
      <c r="BM213" s="140"/>
      <c r="BN213" s="140"/>
      <c r="BO213" s="140"/>
      <c r="BP213" s="140"/>
      <c r="BQ213" s="140"/>
      <c r="BR213" s="140"/>
      <c r="BS213" s="140"/>
      <c r="BT213" s="140"/>
      <c r="BU213" s="140"/>
      <c r="BV213" s="140"/>
      <c r="BW213" s="140"/>
      <c r="BX213" s="140"/>
      <c r="BY213" s="140"/>
      <c r="BZ213" s="141"/>
      <c r="CA213" s="141"/>
      <c r="CB213" s="141"/>
      <c r="CC213" s="141"/>
      <c r="CD213" s="141"/>
      <c r="CE213" s="141"/>
      <c r="CF213" s="141"/>
    </row>
    <row r="214" spans="61:84" s="139" customFormat="1" ht="12.75" hidden="1">
      <c r="BI214" s="140"/>
      <c r="BJ214" s="140"/>
      <c r="BK214" s="140"/>
      <c r="BL214" s="140"/>
      <c r="BM214" s="140"/>
      <c r="BN214" s="140"/>
      <c r="BO214" s="140"/>
      <c r="BP214" s="140"/>
      <c r="BQ214" s="140"/>
      <c r="BR214" s="140"/>
      <c r="BS214" s="140"/>
      <c r="BT214" s="140"/>
      <c r="BU214" s="140"/>
      <c r="BV214" s="140"/>
      <c r="BW214" s="140"/>
      <c r="BX214" s="140"/>
      <c r="BY214" s="140"/>
      <c r="BZ214" s="141"/>
      <c r="CA214" s="141"/>
      <c r="CB214" s="141"/>
      <c r="CC214" s="141"/>
      <c r="CD214" s="141"/>
      <c r="CE214" s="141"/>
      <c r="CF214" s="141"/>
    </row>
    <row r="215" spans="61:84" s="139" customFormat="1" ht="12.75" hidden="1">
      <c r="BI215" s="140"/>
      <c r="BJ215" s="140"/>
      <c r="BK215" s="140"/>
      <c r="BL215" s="140"/>
      <c r="BM215" s="140"/>
      <c r="BN215" s="140"/>
      <c r="BO215" s="140"/>
      <c r="BP215" s="140"/>
      <c r="BQ215" s="140"/>
      <c r="BR215" s="140"/>
      <c r="BS215" s="140"/>
      <c r="BT215" s="140"/>
      <c r="BU215" s="140"/>
      <c r="BV215" s="140"/>
      <c r="BW215" s="140"/>
      <c r="BX215" s="140"/>
      <c r="BY215" s="140"/>
      <c r="BZ215" s="141"/>
      <c r="CA215" s="141"/>
      <c r="CB215" s="141"/>
      <c r="CC215" s="141"/>
      <c r="CD215" s="141"/>
      <c r="CE215" s="141"/>
      <c r="CF215" s="141"/>
    </row>
    <row r="216" spans="61:84" s="139" customFormat="1" ht="12.75" hidden="1">
      <c r="BI216" s="140"/>
      <c r="BJ216" s="140"/>
      <c r="BK216" s="140"/>
      <c r="BL216" s="140"/>
      <c r="BM216" s="140"/>
      <c r="BN216" s="140"/>
      <c r="BO216" s="140"/>
      <c r="BP216" s="140"/>
      <c r="BQ216" s="140"/>
      <c r="BR216" s="140"/>
      <c r="BS216" s="140"/>
      <c r="BT216" s="140"/>
      <c r="BU216" s="140"/>
      <c r="BV216" s="140"/>
      <c r="BW216" s="140"/>
      <c r="BX216" s="140"/>
      <c r="BY216" s="140"/>
      <c r="BZ216" s="141"/>
      <c r="CA216" s="141"/>
      <c r="CB216" s="141"/>
      <c r="CC216" s="141"/>
      <c r="CD216" s="141"/>
      <c r="CE216" s="141"/>
      <c r="CF216" s="141"/>
    </row>
    <row r="217" spans="61:84" s="139" customFormat="1" ht="12.75" hidden="1">
      <c r="BI217" s="140"/>
      <c r="BJ217" s="140"/>
      <c r="BK217" s="140"/>
      <c r="BL217" s="140"/>
      <c r="BM217" s="140"/>
      <c r="BN217" s="140"/>
      <c r="BO217" s="140"/>
      <c r="BP217" s="140"/>
      <c r="BQ217" s="140"/>
      <c r="BR217" s="140"/>
      <c r="BS217" s="140"/>
      <c r="BT217" s="140"/>
      <c r="BU217" s="140"/>
      <c r="BV217" s="140"/>
      <c r="BW217" s="140"/>
      <c r="BX217" s="140"/>
      <c r="BY217" s="140"/>
      <c r="BZ217" s="141"/>
      <c r="CA217" s="141"/>
      <c r="CB217" s="141"/>
      <c r="CC217" s="141"/>
      <c r="CD217" s="141"/>
      <c r="CE217" s="141"/>
      <c r="CF217" s="141"/>
    </row>
    <row r="218" spans="61:84" s="139" customFormat="1" ht="12.75" hidden="1">
      <c r="BI218" s="140"/>
      <c r="BJ218" s="140"/>
      <c r="BK218" s="140"/>
      <c r="BL218" s="140"/>
      <c r="BM218" s="140"/>
      <c r="BN218" s="140"/>
      <c r="BO218" s="140"/>
      <c r="BP218" s="140"/>
      <c r="BQ218" s="140"/>
      <c r="BR218" s="140"/>
      <c r="BS218" s="140"/>
      <c r="BT218" s="140"/>
      <c r="BU218" s="140"/>
      <c r="BV218" s="140"/>
      <c r="BW218" s="140"/>
      <c r="BX218" s="140"/>
      <c r="BY218" s="140"/>
      <c r="BZ218" s="141"/>
      <c r="CA218" s="141"/>
      <c r="CB218" s="141"/>
      <c r="CC218" s="141"/>
      <c r="CD218" s="141"/>
      <c r="CE218" s="141"/>
      <c r="CF218" s="141"/>
    </row>
    <row r="219" spans="61:84" s="139" customFormat="1" ht="12.75" hidden="1">
      <c r="BI219" s="140"/>
      <c r="BJ219" s="140"/>
      <c r="BK219" s="140"/>
      <c r="BL219" s="140"/>
      <c r="BM219" s="140"/>
      <c r="BN219" s="140"/>
      <c r="BO219" s="140"/>
      <c r="BP219" s="140"/>
      <c r="BQ219" s="140"/>
      <c r="BR219" s="140"/>
      <c r="BS219" s="140"/>
      <c r="BT219" s="140"/>
      <c r="BU219" s="140"/>
      <c r="BV219" s="140"/>
      <c r="BW219" s="140"/>
      <c r="BX219" s="140"/>
      <c r="BY219" s="140"/>
      <c r="BZ219" s="141"/>
      <c r="CA219" s="141"/>
      <c r="CB219" s="141"/>
      <c r="CC219" s="141"/>
      <c r="CD219" s="141"/>
      <c r="CE219" s="141"/>
      <c r="CF219" s="141"/>
    </row>
    <row r="220" spans="61:84" s="139" customFormat="1" ht="12.75" hidden="1">
      <c r="BI220" s="140"/>
      <c r="BJ220" s="140"/>
      <c r="BK220" s="140"/>
      <c r="BL220" s="140"/>
      <c r="BM220" s="140"/>
      <c r="BN220" s="140"/>
      <c r="BO220" s="140"/>
      <c r="BP220" s="140"/>
      <c r="BQ220" s="140"/>
      <c r="BR220" s="140"/>
      <c r="BS220" s="140"/>
      <c r="BT220" s="140"/>
      <c r="BU220" s="140"/>
      <c r="BV220" s="140"/>
      <c r="BW220" s="140"/>
      <c r="BX220" s="140"/>
      <c r="BY220" s="140"/>
      <c r="BZ220" s="141"/>
      <c r="CA220" s="141"/>
      <c r="CB220" s="141"/>
      <c r="CC220" s="141"/>
      <c r="CD220" s="141"/>
      <c r="CE220" s="141"/>
      <c r="CF220" s="141"/>
    </row>
    <row r="221" spans="61:84" s="139" customFormat="1" ht="12.75" hidden="1">
      <c r="BI221" s="140"/>
      <c r="BJ221" s="140"/>
      <c r="BK221" s="140"/>
      <c r="BL221" s="140"/>
      <c r="BM221" s="140"/>
      <c r="BN221" s="140"/>
      <c r="BO221" s="140"/>
      <c r="BP221" s="140"/>
      <c r="BQ221" s="140"/>
      <c r="BR221" s="140"/>
      <c r="BS221" s="140"/>
      <c r="BT221" s="140"/>
      <c r="BU221" s="140"/>
      <c r="BV221" s="140"/>
      <c r="BW221" s="140"/>
      <c r="BX221" s="140"/>
      <c r="BY221" s="140"/>
      <c r="BZ221" s="141"/>
      <c r="CA221" s="141"/>
      <c r="CB221" s="141"/>
      <c r="CC221" s="141"/>
      <c r="CD221" s="141"/>
      <c r="CE221" s="141"/>
      <c r="CF221" s="141"/>
    </row>
    <row r="222" spans="61:84" s="139" customFormat="1" ht="12.75" hidden="1">
      <c r="BI222" s="140"/>
      <c r="BJ222" s="140"/>
      <c r="BK222" s="140"/>
      <c r="BL222" s="140"/>
      <c r="BM222" s="140"/>
      <c r="BN222" s="140"/>
      <c r="BO222" s="140"/>
      <c r="BP222" s="140"/>
      <c r="BQ222" s="140"/>
      <c r="BR222" s="140"/>
      <c r="BS222" s="140"/>
      <c r="BT222" s="140"/>
      <c r="BU222" s="140"/>
      <c r="BV222" s="140"/>
      <c r="BW222" s="140"/>
      <c r="BX222" s="140"/>
      <c r="BY222" s="140"/>
      <c r="BZ222" s="141"/>
      <c r="CA222" s="141"/>
      <c r="CB222" s="141"/>
      <c r="CC222" s="141"/>
      <c r="CD222" s="141"/>
      <c r="CE222" s="141"/>
      <c r="CF222" s="141"/>
    </row>
    <row r="223" spans="61:84" s="139" customFormat="1" ht="12.75" hidden="1">
      <c r="BI223" s="140"/>
      <c r="BJ223" s="140"/>
      <c r="BK223" s="140"/>
      <c r="BL223" s="140"/>
      <c r="BM223" s="140"/>
      <c r="BN223" s="140"/>
      <c r="BO223" s="140"/>
      <c r="BP223" s="140"/>
      <c r="BQ223" s="140"/>
      <c r="BR223" s="140"/>
      <c r="BS223" s="140"/>
      <c r="BT223" s="140"/>
      <c r="BU223" s="140"/>
      <c r="BV223" s="140"/>
      <c r="BW223" s="140"/>
      <c r="BX223" s="140"/>
      <c r="BY223" s="140"/>
      <c r="BZ223" s="141"/>
      <c r="CA223" s="141"/>
      <c r="CB223" s="141"/>
      <c r="CC223" s="141"/>
      <c r="CD223" s="141"/>
      <c r="CE223" s="141"/>
      <c r="CF223" s="141"/>
    </row>
    <row r="224" spans="61:84" s="139" customFormat="1" ht="12.75" hidden="1">
      <c r="BI224" s="140"/>
      <c r="BJ224" s="140"/>
      <c r="BK224" s="140"/>
      <c r="BL224" s="140"/>
      <c r="BM224" s="140"/>
      <c r="BN224" s="140"/>
      <c r="BO224" s="140"/>
      <c r="BP224" s="140"/>
      <c r="BQ224" s="140"/>
      <c r="BR224" s="140"/>
      <c r="BS224" s="140"/>
      <c r="BT224" s="140"/>
      <c r="BU224" s="140"/>
      <c r="BV224" s="140"/>
      <c r="BW224" s="140"/>
      <c r="BX224" s="140"/>
      <c r="BY224" s="140"/>
      <c r="BZ224" s="141"/>
      <c r="CA224" s="141"/>
      <c r="CB224" s="141"/>
      <c r="CC224" s="141"/>
      <c r="CD224" s="141"/>
      <c r="CE224" s="141"/>
      <c r="CF224" s="141"/>
    </row>
    <row r="225" spans="61:84" s="139" customFormat="1" ht="12.75" hidden="1">
      <c r="BI225" s="140"/>
      <c r="BJ225" s="140"/>
      <c r="BK225" s="140"/>
      <c r="BL225" s="140"/>
      <c r="BM225" s="140"/>
      <c r="BN225" s="140"/>
      <c r="BO225" s="140"/>
      <c r="BP225" s="140"/>
      <c r="BQ225" s="140"/>
      <c r="BR225" s="140"/>
      <c r="BS225" s="140"/>
      <c r="BT225" s="140"/>
      <c r="BU225" s="140"/>
      <c r="BV225" s="140"/>
      <c r="BW225" s="140"/>
      <c r="BX225" s="140"/>
      <c r="BY225" s="140"/>
      <c r="BZ225" s="141"/>
      <c r="CA225" s="141"/>
      <c r="CB225" s="141"/>
      <c r="CC225" s="141"/>
      <c r="CD225" s="141"/>
      <c r="CE225" s="141"/>
      <c r="CF225" s="141"/>
    </row>
    <row r="226" spans="61:84" s="139" customFormat="1" ht="12.75" hidden="1">
      <c r="BI226" s="140"/>
      <c r="BJ226" s="140"/>
      <c r="BK226" s="140"/>
      <c r="BL226" s="140"/>
      <c r="BM226" s="140"/>
      <c r="BN226" s="140"/>
      <c r="BO226" s="140"/>
      <c r="BP226" s="140"/>
      <c r="BQ226" s="140"/>
      <c r="BR226" s="140"/>
      <c r="BS226" s="140"/>
      <c r="BT226" s="140"/>
      <c r="BU226" s="140"/>
      <c r="BV226" s="140"/>
      <c r="BW226" s="140"/>
      <c r="BX226" s="140"/>
      <c r="BY226" s="140"/>
      <c r="BZ226" s="141"/>
      <c r="CA226" s="141"/>
      <c r="CB226" s="141"/>
      <c r="CC226" s="141"/>
      <c r="CD226" s="141"/>
      <c r="CE226" s="141"/>
      <c r="CF226" s="141"/>
    </row>
    <row r="227" spans="61:84" s="139" customFormat="1" ht="12.75" hidden="1">
      <c r="BI227" s="140"/>
      <c r="BJ227" s="140"/>
      <c r="BK227" s="140"/>
      <c r="BL227" s="140"/>
      <c r="BM227" s="140"/>
      <c r="BN227" s="140"/>
      <c r="BO227" s="140"/>
      <c r="BP227" s="140"/>
      <c r="BQ227" s="140"/>
      <c r="BR227" s="140"/>
      <c r="BS227" s="140"/>
      <c r="BT227" s="140"/>
      <c r="BU227" s="140"/>
      <c r="BV227" s="140"/>
      <c r="BW227" s="140"/>
      <c r="BX227" s="140"/>
      <c r="BY227" s="140"/>
      <c r="BZ227" s="141"/>
      <c r="CA227" s="141"/>
      <c r="CB227" s="141"/>
      <c r="CC227" s="141"/>
      <c r="CD227" s="141"/>
      <c r="CE227" s="141"/>
      <c r="CF227" s="141"/>
    </row>
    <row r="228" spans="61:84" s="139" customFormat="1" ht="12.75" hidden="1">
      <c r="BI228" s="140"/>
      <c r="BJ228" s="140"/>
      <c r="BK228" s="140"/>
      <c r="BL228" s="140"/>
      <c r="BM228" s="140"/>
      <c r="BN228" s="140"/>
      <c r="BO228" s="140"/>
      <c r="BP228" s="140"/>
      <c r="BQ228" s="140"/>
      <c r="BR228" s="140"/>
      <c r="BS228" s="140"/>
      <c r="BT228" s="140"/>
      <c r="BU228" s="140"/>
      <c r="BV228" s="140"/>
      <c r="BW228" s="140"/>
      <c r="BX228" s="140"/>
      <c r="BY228" s="140"/>
      <c r="BZ228" s="141"/>
      <c r="CA228" s="141"/>
      <c r="CB228" s="141"/>
      <c r="CC228" s="141"/>
      <c r="CD228" s="141"/>
      <c r="CE228" s="141"/>
      <c r="CF228" s="141"/>
    </row>
    <row r="229" spans="61:84" s="139" customFormat="1" ht="12.75" hidden="1">
      <c r="BI229" s="140"/>
      <c r="BJ229" s="140"/>
      <c r="BK229" s="140"/>
      <c r="BL229" s="140"/>
      <c r="BM229" s="140"/>
      <c r="BN229" s="140"/>
      <c r="BO229" s="140"/>
      <c r="BP229" s="140"/>
      <c r="BQ229" s="140"/>
      <c r="BR229" s="140"/>
      <c r="BS229" s="140"/>
      <c r="BT229" s="140"/>
      <c r="BU229" s="140"/>
      <c r="BV229" s="140"/>
      <c r="BW229" s="140"/>
      <c r="BX229" s="140"/>
      <c r="BY229" s="140"/>
      <c r="BZ229" s="141"/>
      <c r="CA229" s="141"/>
      <c r="CB229" s="141"/>
      <c r="CC229" s="141"/>
      <c r="CD229" s="141"/>
      <c r="CE229" s="141"/>
      <c r="CF229" s="141"/>
    </row>
    <row r="230" spans="61:84" s="139" customFormat="1" ht="12.75" hidden="1">
      <c r="BI230" s="140"/>
      <c r="BJ230" s="140"/>
      <c r="BK230" s="140"/>
      <c r="BL230" s="140"/>
      <c r="BM230" s="140"/>
      <c r="BN230" s="140"/>
      <c r="BO230" s="140"/>
      <c r="BP230" s="140"/>
      <c r="BQ230" s="140"/>
      <c r="BR230" s="140"/>
      <c r="BS230" s="140"/>
      <c r="BT230" s="140"/>
      <c r="BU230" s="140"/>
      <c r="BV230" s="140"/>
      <c r="BW230" s="140"/>
      <c r="BX230" s="140"/>
      <c r="BY230" s="140"/>
      <c r="BZ230" s="141"/>
      <c r="CA230" s="141"/>
      <c r="CB230" s="141"/>
      <c r="CC230" s="141"/>
      <c r="CD230" s="141"/>
      <c r="CE230" s="141"/>
      <c r="CF230" s="141"/>
    </row>
    <row r="231" spans="61:84" s="139" customFormat="1" ht="12.75" hidden="1">
      <c r="BI231" s="140"/>
      <c r="BJ231" s="140"/>
      <c r="BK231" s="140"/>
      <c r="BL231" s="140"/>
      <c r="BM231" s="140"/>
      <c r="BN231" s="140"/>
      <c r="BO231" s="140"/>
      <c r="BP231" s="140"/>
      <c r="BQ231" s="140"/>
      <c r="BR231" s="140"/>
      <c r="BS231" s="140"/>
      <c r="BT231" s="140"/>
      <c r="BU231" s="140"/>
      <c r="BV231" s="140"/>
      <c r="BW231" s="140"/>
      <c r="BX231" s="140"/>
      <c r="BY231" s="140"/>
      <c r="BZ231" s="141"/>
      <c r="CA231" s="141"/>
      <c r="CB231" s="141"/>
      <c r="CC231" s="141"/>
      <c r="CD231" s="141"/>
      <c r="CE231" s="141"/>
      <c r="CF231" s="141"/>
    </row>
    <row r="232" spans="61:84" s="139" customFormat="1" ht="12.75" hidden="1">
      <c r="BI232" s="140"/>
      <c r="BJ232" s="140"/>
      <c r="BK232" s="140"/>
      <c r="BL232" s="140"/>
      <c r="BM232" s="140"/>
      <c r="BN232" s="140"/>
      <c r="BO232" s="140"/>
      <c r="BP232" s="140"/>
      <c r="BQ232" s="140"/>
      <c r="BR232" s="140"/>
      <c r="BS232" s="140"/>
      <c r="BT232" s="140"/>
      <c r="BU232" s="140"/>
      <c r="BV232" s="140"/>
      <c r="BW232" s="140"/>
      <c r="BX232" s="140"/>
      <c r="BY232" s="140"/>
      <c r="BZ232" s="141"/>
      <c r="CA232" s="141"/>
      <c r="CB232" s="141"/>
      <c r="CC232" s="141"/>
      <c r="CD232" s="141"/>
      <c r="CE232" s="141"/>
      <c r="CF232" s="141"/>
    </row>
    <row r="233" spans="61:84" s="139" customFormat="1" ht="12.75" hidden="1">
      <c r="BI233" s="140"/>
      <c r="BJ233" s="140"/>
      <c r="BK233" s="140"/>
      <c r="BL233" s="140"/>
      <c r="BM233" s="140"/>
      <c r="BN233" s="140"/>
      <c r="BO233" s="140"/>
      <c r="BP233" s="140"/>
      <c r="BQ233" s="140"/>
      <c r="BR233" s="140"/>
      <c r="BS233" s="140"/>
      <c r="BT233" s="140"/>
      <c r="BU233" s="140"/>
      <c r="BV233" s="140"/>
      <c r="BW233" s="140"/>
      <c r="BX233" s="140"/>
      <c r="BY233" s="140"/>
      <c r="BZ233" s="141"/>
      <c r="CA233" s="141"/>
      <c r="CB233" s="141"/>
      <c r="CC233" s="141"/>
      <c r="CD233" s="141"/>
      <c r="CE233" s="141"/>
      <c r="CF233" s="141"/>
    </row>
    <row r="234" spans="61:84" s="139" customFormat="1" ht="12.75" hidden="1">
      <c r="BI234" s="140"/>
      <c r="BJ234" s="140"/>
      <c r="BK234" s="140"/>
      <c r="BL234" s="140"/>
      <c r="BM234" s="140"/>
      <c r="BN234" s="140"/>
      <c r="BO234" s="140"/>
      <c r="BP234" s="140"/>
      <c r="BQ234" s="140"/>
      <c r="BR234" s="140"/>
      <c r="BS234" s="140"/>
      <c r="BT234" s="140"/>
      <c r="BU234" s="140"/>
      <c r="BV234" s="140"/>
      <c r="BW234" s="140"/>
      <c r="BX234" s="140"/>
      <c r="BY234" s="140"/>
      <c r="BZ234" s="141"/>
      <c r="CA234" s="141"/>
      <c r="CB234" s="141"/>
      <c r="CC234" s="141"/>
      <c r="CD234" s="141"/>
      <c r="CE234" s="141"/>
      <c r="CF234" s="141"/>
    </row>
    <row r="235" spans="61:84" s="139" customFormat="1" ht="12.75" hidden="1">
      <c r="BI235" s="140"/>
      <c r="BJ235" s="140"/>
      <c r="BK235" s="140"/>
      <c r="BL235" s="140"/>
      <c r="BM235" s="140"/>
      <c r="BN235" s="140"/>
      <c r="BO235" s="140"/>
      <c r="BP235" s="140"/>
      <c r="BQ235" s="140"/>
      <c r="BR235" s="140"/>
      <c r="BS235" s="140"/>
      <c r="BT235" s="140"/>
      <c r="BU235" s="140"/>
      <c r="BV235" s="140"/>
      <c r="BW235" s="140"/>
      <c r="BX235" s="140"/>
      <c r="BY235" s="140"/>
      <c r="BZ235" s="141"/>
      <c r="CA235" s="141"/>
      <c r="CB235" s="141"/>
      <c r="CC235" s="141"/>
      <c r="CD235" s="141"/>
      <c r="CE235" s="141"/>
      <c r="CF235" s="141"/>
    </row>
    <row r="236" spans="61:84" s="139" customFormat="1" ht="12.75" hidden="1">
      <c r="BI236" s="140"/>
      <c r="BJ236" s="140"/>
      <c r="BK236" s="140"/>
      <c r="BL236" s="140"/>
      <c r="BM236" s="140"/>
      <c r="BN236" s="140"/>
      <c r="BO236" s="140"/>
      <c r="BP236" s="140"/>
      <c r="BQ236" s="140"/>
      <c r="BR236" s="140"/>
      <c r="BS236" s="140"/>
      <c r="BT236" s="140"/>
      <c r="BU236" s="140"/>
      <c r="BV236" s="140"/>
      <c r="BW236" s="140"/>
      <c r="BX236" s="140"/>
      <c r="BY236" s="140"/>
      <c r="BZ236" s="141"/>
      <c r="CA236" s="141"/>
      <c r="CB236" s="141"/>
      <c r="CC236" s="141"/>
      <c r="CD236" s="141"/>
      <c r="CE236" s="141"/>
      <c r="CF236" s="141"/>
    </row>
    <row r="237" spans="61:84" s="139" customFormat="1" ht="12.75" hidden="1">
      <c r="BI237" s="140"/>
      <c r="BJ237" s="140"/>
      <c r="BK237" s="140"/>
      <c r="BL237" s="140"/>
      <c r="BM237" s="140"/>
      <c r="BN237" s="140"/>
      <c r="BO237" s="140"/>
      <c r="BP237" s="140"/>
      <c r="BQ237" s="140"/>
      <c r="BR237" s="140"/>
      <c r="BS237" s="140"/>
      <c r="BT237" s="140"/>
      <c r="BU237" s="140"/>
      <c r="BV237" s="140"/>
      <c r="BW237" s="140"/>
      <c r="BX237" s="140"/>
      <c r="BY237" s="140"/>
      <c r="BZ237" s="141"/>
      <c r="CA237" s="141"/>
      <c r="CB237" s="141"/>
      <c r="CC237" s="141"/>
      <c r="CD237" s="141"/>
      <c r="CE237" s="141"/>
      <c r="CF237" s="141"/>
    </row>
    <row r="238" spans="61:84" s="139" customFormat="1" ht="12.75" hidden="1">
      <c r="BI238" s="140"/>
      <c r="BJ238" s="140"/>
      <c r="BK238" s="140"/>
      <c r="BL238" s="140"/>
      <c r="BM238" s="140"/>
      <c r="BN238" s="140"/>
      <c r="BO238" s="140"/>
      <c r="BP238" s="140"/>
      <c r="BQ238" s="140"/>
      <c r="BR238" s="140"/>
      <c r="BS238" s="140"/>
      <c r="BT238" s="140"/>
      <c r="BU238" s="140"/>
      <c r="BV238" s="140"/>
      <c r="BW238" s="140"/>
      <c r="BX238" s="140"/>
      <c r="BY238" s="140"/>
      <c r="BZ238" s="141"/>
      <c r="CA238" s="141"/>
      <c r="CB238" s="141"/>
      <c r="CC238" s="141"/>
      <c r="CD238" s="141"/>
      <c r="CE238" s="141"/>
      <c r="CF238" s="141"/>
    </row>
    <row r="239" spans="61:84" s="139" customFormat="1" ht="12.75" hidden="1">
      <c r="BI239" s="140"/>
      <c r="BJ239" s="140"/>
      <c r="BK239" s="140"/>
      <c r="BL239" s="140"/>
      <c r="BM239" s="140"/>
      <c r="BN239" s="140"/>
      <c r="BO239" s="140"/>
      <c r="BP239" s="140"/>
      <c r="BQ239" s="140"/>
      <c r="BR239" s="140"/>
      <c r="BS239" s="140"/>
      <c r="BT239" s="140"/>
      <c r="BU239" s="140"/>
      <c r="BV239" s="140"/>
      <c r="BW239" s="140"/>
      <c r="BX239" s="140"/>
      <c r="BY239" s="140"/>
      <c r="BZ239" s="141"/>
      <c r="CA239" s="141"/>
      <c r="CB239" s="141"/>
      <c r="CC239" s="141"/>
      <c r="CD239" s="141"/>
      <c r="CE239" s="141"/>
      <c r="CF239" s="141"/>
    </row>
    <row r="240" spans="61:84" s="139" customFormat="1" ht="12.75" hidden="1">
      <c r="BI240" s="140"/>
      <c r="BJ240" s="140"/>
      <c r="BK240" s="140"/>
      <c r="BL240" s="140"/>
      <c r="BM240" s="140"/>
      <c r="BN240" s="140"/>
      <c r="BO240" s="140"/>
      <c r="BP240" s="140"/>
      <c r="BQ240" s="140"/>
      <c r="BR240" s="140"/>
      <c r="BS240" s="140"/>
      <c r="BT240" s="140"/>
      <c r="BU240" s="140"/>
      <c r="BV240" s="140"/>
      <c r="BW240" s="140"/>
      <c r="BX240" s="140"/>
      <c r="BY240" s="140"/>
      <c r="BZ240" s="141"/>
      <c r="CA240" s="141"/>
      <c r="CB240" s="141"/>
      <c r="CC240" s="141"/>
      <c r="CD240" s="141"/>
      <c r="CE240" s="141"/>
      <c r="CF240" s="141"/>
    </row>
    <row r="241" spans="61:84" s="139" customFormat="1" ht="12.75" hidden="1">
      <c r="BI241" s="140"/>
      <c r="BJ241" s="140"/>
      <c r="BK241" s="140"/>
      <c r="BL241" s="140"/>
      <c r="BM241" s="140"/>
      <c r="BN241" s="140"/>
      <c r="BO241" s="140"/>
      <c r="BP241" s="140"/>
      <c r="BQ241" s="140"/>
      <c r="BR241" s="140"/>
      <c r="BS241" s="140"/>
      <c r="BT241" s="140"/>
      <c r="BU241" s="140"/>
      <c r="BV241" s="140"/>
      <c r="BW241" s="140"/>
      <c r="BX241" s="140"/>
      <c r="BY241" s="140"/>
      <c r="BZ241" s="141"/>
      <c r="CA241" s="141"/>
      <c r="CB241" s="141"/>
      <c r="CC241" s="141"/>
      <c r="CD241" s="141"/>
      <c r="CE241" s="141"/>
      <c r="CF241" s="141"/>
    </row>
    <row r="242" spans="61:84" s="139" customFormat="1" ht="12.75" hidden="1">
      <c r="BI242" s="140"/>
      <c r="BJ242" s="140"/>
      <c r="BK242" s="140"/>
      <c r="BL242" s="140"/>
      <c r="BM242" s="140"/>
      <c r="BN242" s="140"/>
      <c r="BO242" s="140"/>
      <c r="BP242" s="140"/>
      <c r="BQ242" s="140"/>
      <c r="BR242" s="140"/>
      <c r="BS242" s="140"/>
      <c r="BT242" s="140"/>
      <c r="BU242" s="140"/>
      <c r="BV242" s="140"/>
      <c r="BW242" s="140"/>
      <c r="BX242" s="140"/>
      <c r="BY242" s="140"/>
      <c r="BZ242" s="141"/>
      <c r="CA242" s="141"/>
      <c r="CB242" s="141"/>
      <c r="CC242" s="141"/>
      <c r="CD242" s="141"/>
      <c r="CE242" s="141"/>
      <c r="CF242" s="141"/>
    </row>
    <row r="243" spans="61:84" s="139" customFormat="1" ht="12.75" hidden="1">
      <c r="BI243" s="140"/>
      <c r="BJ243" s="140"/>
      <c r="BK243" s="140"/>
      <c r="BL243" s="140"/>
      <c r="BM243" s="140"/>
      <c r="BN243" s="140"/>
      <c r="BO243" s="140"/>
      <c r="BP243" s="140"/>
      <c r="BQ243" s="140"/>
      <c r="BR243" s="140"/>
      <c r="BS243" s="140"/>
      <c r="BT243" s="140"/>
      <c r="BU243" s="140"/>
      <c r="BV243" s="140"/>
      <c r="BW243" s="140"/>
      <c r="BX243" s="140"/>
      <c r="BY243" s="140"/>
      <c r="BZ243" s="141"/>
      <c r="CA243" s="141"/>
      <c r="CB243" s="141"/>
      <c r="CC243" s="141"/>
      <c r="CD243" s="141"/>
      <c r="CE243" s="141"/>
      <c r="CF243" s="141"/>
    </row>
    <row r="244" spans="61:84" s="139" customFormat="1" ht="12.75" hidden="1">
      <c r="BI244" s="140"/>
      <c r="BJ244" s="140"/>
      <c r="BK244" s="140"/>
      <c r="BL244" s="140"/>
      <c r="BM244" s="140"/>
      <c r="BN244" s="140"/>
      <c r="BO244" s="140"/>
      <c r="BP244" s="140"/>
      <c r="BQ244" s="140"/>
      <c r="BR244" s="140"/>
      <c r="BS244" s="140"/>
      <c r="BT244" s="140"/>
      <c r="BU244" s="140"/>
      <c r="BV244" s="140"/>
      <c r="BW244" s="140"/>
      <c r="BX244" s="140"/>
      <c r="BY244" s="140"/>
      <c r="BZ244" s="141"/>
      <c r="CA244" s="141"/>
      <c r="CB244" s="141"/>
      <c r="CC244" s="141"/>
      <c r="CD244" s="141"/>
      <c r="CE244" s="141"/>
      <c r="CF244" s="141"/>
    </row>
    <row r="245" spans="61:84" s="139" customFormat="1" ht="12.75" hidden="1">
      <c r="BI245" s="140"/>
      <c r="BJ245" s="140"/>
      <c r="BK245" s="140"/>
      <c r="BL245" s="140"/>
      <c r="BM245" s="140"/>
      <c r="BN245" s="140"/>
      <c r="BO245" s="140"/>
      <c r="BP245" s="140"/>
      <c r="BQ245" s="140"/>
      <c r="BR245" s="140"/>
      <c r="BS245" s="140"/>
      <c r="BT245" s="140"/>
      <c r="BU245" s="140"/>
      <c r="BV245" s="140"/>
      <c r="BW245" s="140"/>
      <c r="BX245" s="140"/>
      <c r="BY245" s="140"/>
      <c r="BZ245" s="141"/>
      <c r="CA245" s="141"/>
      <c r="CB245" s="141"/>
      <c r="CC245" s="141"/>
      <c r="CD245" s="141"/>
      <c r="CE245" s="141"/>
      <c r="CF245" s="141"/>
    </row>
    <row r="246" spans="61:84" s="139" customFormat="1" ht="12.75" hidden="1">
      <c r="BI246" s="140"/>
      <c r="BJ246" s="140"/>
      <c r="BK246" s="140"/>
      <c r="BL246" s="140"/>
      <c r="BM246" s="140"/>
      <c r="BN246" s="140"/>
      <c r="BO246" s="140"/>
      <c r="BP246" s="140"/>
      <c r="BQ246" s="140"/>
      <c r="BR246" s="140"/>
      <c r="BS246" s="140"/>
      <c r="BT246" s="140"/>
      <c r="BU246" s="140"/>
      <c r="BV246" s="140"/>
      <c r="BW246" s="140"/>
      <c r="BX246" s="140"/>
      <c r="BY246" s="140"/>
      <c r="BZ246" s="141"/>
      <c r="CA246" s="141"/>
      <c r="CB246" s="141"/>
      <c r="CC246" s="141"/>
      <c r="CD246" s="141"/>
      <c r="CE246" s="141"/>
      <c r="CF246" s="141"/>
    </row>
    <row r="247" spans="61:84" s="139" customFormat="1" ht="12.75" hidden="1">
      <c r="BI247" s="140"/>
      <c r="BJ247" s="140"/>
      <c r="BK247" s="140"/>
      <c r="BL247" s="140"/>
      <c r="BM247" s="140"/>
      <c r="BN247" s="140"/>
      <c r="BO247" s="140"/>
      <c r="BP247" s="140"/>
      <c r="BQ247" s="140"/>
      <c r="BR247" s="140"/>
      <c r="BS247" s="140"/>
      <c r="BT247" s="140"/>
      <c r="BU247" s="140"/>
      <c r="BV247" s="140"/>
      <c r="BW247" s="140"/>
      <c r="BX247" s="140"/>
      <c r="BY247" s="140"/>
      <c r="BZ247" s="141"/>
      <c r="CA247" s="141"/>
      <c r="CB247" s="141"/>
      <c r="CC247" s="141"/>
      <c r="CD247" s="141"/>
      <c r="CE247" s="141"/>
      <c r="CF247" s="141"/>
    </row>
    <row r="248" spans="61:84" s="139" customFormat="1" ht="12.75" hidden="1">
      <c r="BI248" s="140"/>
      <c r="BJ248" s="140"/>
      <c r="BK248" s="140"/>
      <c r="BL248" s="140"/>
      <c r="BM248" s="140"/>
      <c r="BN248" s="140"/>
      <c r="BO248" s="140"/>
      <c r="BP248" s="140"/>
      <c r="BQ248" s="140"/>
      <c r="BR248" s="140"/>
      <c r="BS248" s="140"/>
      <c r="BT248" s="140"/>
      <c r="BU248" s="140"/>
      <c r="BV248" s="140"/>
      <c r="BW248" s="140"/>
      <c r="BX248" s="140"/>
      <c r="BY248" s="140"/>
      <c r="BZ248" s="141"/>
      <c r="CA248" s="141"/>
      <c r="CB248" s="141"/>
      <c r="CC248" s="141"/>
      <c r="CD248" s="141"/>
      <c r="CE248" s="141"/>
      <c r="CF248" s="141"/>
    </row>
    <row r="249" spans="61:84" s="139" customFormat="1" ht="12.75" hidden="1">
      <c r="BI249" s="140"/>
      <c r="BJ249" s="140"/>
      <c r="BK249" s="140"/>
      <c r="BL249" s="140"/>
      <c r="BM249" s="140"/>
      <c r="BN249" s="140"/>
      <c r="BO249" s="140"/>
      <c r="BP249" s="140"/>
      <c r="BQ249" s="140"/>
      <c r="BR249" s="140"/>
      <c r="BS249" s="140"/>
      <c r="BT249" s="140"/>
      <c r="BU249" s="140"/>
      <c r="BV249" s="140"/>
      <c r="BW249" s="140"/>
      <c r="BX249" s="140"/>
      <c r="BY249" s="140"/>
      <c r="BZ249" s="141"/>
      <c r="CA249" s="141"/>
      <c r="CB249" s="141"/>
      <c r="CC249" s="141"/>
      <c r="CD249" s="141"/>
      <c r="CE249" s="141"/>
      <c r="CF249" s="141"/>
    </row>
    <row r="250" spans="61:84" s="139" customFormat="1" ht="12.75" hidden="1">
      <c r="BI250" s="140"/>
      <c r="BJ250" s="140"/>
      <c r="BK250" s="140"/>
      <c r="BL250" s="140"/>
      <c r="BM250" s="140"/>
      <c r="BN250" s="140"/>
      <c r="BO250" s="140"/>
      <c r="BP250" s="140"/>
      <c r="BQ250" s="140"/>
      <c r="BR250" s="140"/>
      <c r="BS250" s="140"/>
      <c r="BT250" s="140"/>
      <c r="BU250" s="140"/>
      <c r="BV250" s="140"/>
      <c r="BW250" s="140"/>
      <c r="BX250" s="140"/>
      <c r="BY250" s="140"/>
      <c r="BZ250" s="141"/>
      <c r="CA250" s="141"/>
      <c r="CB250" s="141"/>
      <c r="CC250" s="141"/>
      <c r="CD250" s="141"/>
      <c r="CE250" s="141"/>
      <c r="CF250" s="141"/>
    </row>
    <row r="251" spans="61:84" s="139" customFormat="1" ht="12.75" hidden="1">
      <c r="BI251" s="140"/>
      <c r="BJ251" s="140"/>
      <c r="BK251" s="140"/>
      <c r="BL251" s="140"/>
      <c r="BM251" s="140"/>
      <c r="BN251" s="140"/>
      <c r="BO251" s="140"/>
      <c r="BP251" s="140"/>
      <c r="BQ251" s="140"/>
      <c r="BR251" s="140"/>
      <c r="BS251" s="140"/>
      <c r="BT251" s="140"/>
      <c r="BU251" s="140"/>
      <c r="BV251" s="140"/>
      <c r="BW251" s="140"/>
      <c r="BX251" s="140"/>
      <c r="BY251" s="140"/>
      <c r="BZ251" s="141"/>
      <c r="CA251" s="141"/>
      <c r="CB251" s="141"/>
      <c r="CC251" s="141"/>
      <c r="CD251" s="141"/>
      <c r="CE251" s="141"/>
      <c r="CF251" s="141"/>
    </row>
    <row r="252" spans="61:84" s="139" customFormat="1" ht="12.75" hidden="1">
      <c r="BI252" s="140"/>
      <c r="BJ252" s="140"/>
      <c r="BK252" s="140"/>
      <c r="BL252" s="140"/>
      <c r="BM252" s="140"/>
      <c r="BN252" s="140"/>
      <c r="BO252" s="140"/>
      <c r="BP252" s="140"/>
      <c r="BQ252" s="140"/>
      <c r="BR252" s="140"/>
      <c r="BS252" s="140"/>
      <c r="BT252" s="140"/>
      <c r="BU252" s="140"/>
      <c r="BV252" s="140"/>
      <c r="BW252" s="140"/>
      <c r="BX252" s="140"/>
      <c r="BY252" s="140"/>
      <c r="BZ252" s="141"/>
      <c r="CA252" s="141"/>
      <c r="CB252" s="141"/>
      <c r="CC252" s="141"/>
      <c r="CD252" s="141"/>
      <c r="CE252" s="141"/>
      <c r="CF252" s="141"/>
    </row>
    <row r="253" spans="61:84" s="139" customFormat="1" ht="12.75" hidden="1">
      <c r="BI253" s="140"/>
      <c r="BJ253" s="140"/>
      <c r="BK253" s="140"/>
      <c r="BL253" s="140"/>
      <c r="BM253" s="140"/>
      <c r="BN253" s="140"/>
      <c r="BO253" s="140"/>
      <c r="BP253" s="140"/>
      <c r="BQ253" s="140"/>
      <c r="BR253" s="140"/>
      <c r="BS253" s="140"/>
      <c r="BT253" s="140"/>
      <c r="BU253" s="140"/>
      <c r="BV253" s="140"/>
      <c r="BW253" s="140"/>
      <c r="BX253" s="140"/>
      <c r="BY253" s="140"/>
      <c r="BZ253" s="141"/>
      <c r="CA253" s="141"/>
      <c r="CB253" s="141"/>
      <c r="CC253" s="141"/>
      <c r="CD253" s="141"/>
      <c r="CE253" s="141"/>
      <c r="CF253" s="141"/>
    </row>
    <row r="254" spans="61:84" s="139" customFormat="1" ht="12.75" hidden="1">
      <c r="BI254" s="140"/>
      <c r="BJ254" s="140"/>
      <c r="BK254" s="140"/>
      <c r="BL254" s="140"/>
      <c r="BM254" s="140"/>
      <c r="BN254" s="140"/>
      <c r="BO254" s="140"/>
      <c r="BP254" s="140"/>
      <c r="BQ254" s="140"/>
      <c r="BR254" s="140"/>
      <c r="BS254" s="140"/>
      <c r="BT254" s="140"/>
      <c r="BU254" s="140"/>
      <c r="BV254" s="140"/>
      <c r="BW254" s="140"/>
      <c r="BX254" s="140"/>
      <c r="BY254" s="140"/>
      <c r="BZ254" s="141"/>
      <c r="CA254" s="141"/>
      <c r="CB254" s="141"/>
      <c r="CC254" s="141"/>
      <c r="CD254" s="141"/>
      <c r="CE254" s="141"/>
      <c r="CF254" s="141"/>
    </row>
    <row r="255" spans="61:84" s="139" customFormat="1" ht="12.75" hidden="1">
      <c r="BI255" s="140"/>
      <c r="BJ255" s="140"/>
      <c r="BK255" s="140"/>
      <c r="BL255" s="140"/>
      <c r="BM255" s="140"/>
      <c r="BN255" s="140"/>
      <c r="BO255" s="140"/>
      <c r="BP255" s="140"/>
      <c r="BQ255" s="140"/>
      <c r="BR255" s="140"/>
      <c r="BS255" s="140"/>
      <c r="BT255" s="140"/>
      <c r="BU255" s="140"/>
      <c r="BV255" s="140"/>
      <c r="BW255" s="140"/>
      <c r="BX255" s="140"/>
      <c r="BY255" s="140"/>
      <c r="BZ255" s="141"/>
      <c r="CA255" s="141"/>
      <c r="CB255" s="141"/>
      <c r="CC255" s="141"/>
      <c r="CD255" s="141"/>
      <c r="CE255" s="141"/>
      <c r="CF255" s="141"/>
    </row>
    <row r="256" spans="61:84" s="139" customFormat="1" ht="12.75" hidden="1">
      <c r="BI256" s="140"/>
      <c r="BJ256" s="140"/>
      <c r="BK256" s="140"/>
      <c r="BL256" s="140"/>
      <c r="BM256" s="140"/>
      <c r="BN256" s="140"/>
      <c r="BO256" s="140"/>
      <c r="BP256" s="140"/>
      <c r="BQ256" s="140"/>
      <c r="BR256" s="140"/>
      <c r="BS256" s="140"/>
      <c r="BT256" s="140"/>
      <c r="BU256" s="140"/>
      <c r="BV256" s="140"/>
      <c r="BW256" s="140"/>
      <c r="BX256" s="140"/>
      <c r="BY256" s="140"/>
      <c r="BZ256" s="141"/>
      <c r="CA256" s="141"/>
      <c r="CB256" s="141"/>
      <c r="CC256" s="141"/>
      <c r="CD256" s="141"/>
      <c r="CE256" s="141"/>
      <c r="CF256" s="141"/>
    </row>
    <row r="257" spans="61:84" s="139" customFormat="1" ht="12.75" hidden="1">
      <c r="BI257" s="140"/>
      <c r="BJ257" s="140"/>
      <c r="BK257" s="140"/>
      <c r="BL257" s="140"/>
      <c r="BM257" s="140"/>
      <c r="BN257" s="140"/>
      <c r="BO257" s="140"/>
      <c r="BP257" s="140"/>
      <c r="BQ257" s="140"/>
      <c r="BR257" s="140"/>
      <c r="BS257" s="140"/>
      <c r="BT257" s="140"/>
      <c r="BU257" s="140"/>
      <c r="BV257" s="140"/>
      <c r="BW257" s="140"/>
      <c r="BX257" s="140"/>
      <c r="BY257" s="140"/>
      <c r="BZ257" s="141"/>
      <c r="CA257" s="141"/>
      <c r="CB257" s="141"/>
      <c r="CC257" s="141"/>
      <c r="CD257" s="141"/>
      <c r="CE257" s="141"/>
      <c r="CF257" s="141"/>
    </row>
    <row r="258" spans="61:84" s="139" customFormat="1" ht="12.75" hidden="1">
      <c r="BI258" s="140"/>
      <c r="BJ258" s="140"/>
      <c r="BK258" s="140"/>
      <c r="BL258" s="140"/>
      <c r="BM258" s="140"/>
      <c r="BN258" s="140"/>
      <c r="BO258" s="140"/>
      <c r="BP258" s="140"/>
      <c r="BQ258" s="140"/>
      <c r="BR258" s="140"/>
      <c r="BS258" s="140"/>
      <c r="BT258" s="140"/>
      <c r="BU258" s="140"/>
      <c r="BV258" s="140"/>
      <c r="BW258" s="140"/>
      <c r="BX258" s="140"/>
      <c r="BY258" s="140"/>
      <c r="BZ258" s="141"/>
      <c r="CA258" s="141"/>
      <c r="CB258" s="141"/>
      <c r="CC258" s="141"/>
      <c r="CD258" s="141"/>
      <c r="CE258" s="141"/>
      <c r="CF258" s="141"/>
    </row>
    <row r="259" spans="61:84" s="139" customFormat="1" ht="12.75" hidden="1">
      <c r="BI259" s="140"/>
      <c r="BJ259" s="140"/>
      <c r="BK259" s="140"/>
      <c r="BL259" s="140"/>
      <c r="BM259" s="140"/>
      <c r="BN259" s="140"/>
      <c r="BO259" s="140"/>
      <c r="BP259" s="140"/>
      <c r="BQ259" s="140"/>
      <c r="BR259" s="140"/>
      <c r="BS259" s="140"/>
      <c r="BT259" s="140"/>
      <c r="BU259" s="140"/>
      <c r="BV259" s="140"/>
      <c r="BW259" s="140"/>
      <c r="BX259" s="140"/>
      <c r="BY259" s="140"/>
      <c r="BZ259" s="141"/>
      <c r="CA259" s="141"/>
      <c r="CB259" s="141"/>
      <c r="CC259" s="141"/>
      <c r="CD259" s="141"/>
      <c r="CE259" s="141"/>
      <c r="CF259" s="141"/>
    </row>
    <row r="260" spans="61:84" s="139" customFormat="1" ht="12.75" hidden="1">
      <c r="BI260" s="140"/>
      <c r="BJ260" s="140"/>
      <c r="BK260" s="140"/>
      <c r="BL260" s="140"/>
      <c r="BM260" s="140"/>
      <c r="BN260" s="140"/>
      <c r="BO260" s="140"/>
      <c r="BP260" s="140"/>
      <c r="BQ260" s="140"/>
      <c r="BR260" s="140"/>
      <c r="BS260" s="140"/>
      <c r="BT260" s="140"/>
      <c r="BU260" s="140"/>
      <c r="BV260" s="140"/>
      <c r="BW260" s="140"/>
      <c r="BX260" s="140"/>
      <c r="BY260" s="140"/>
      <c r="BZ260" s="141"/>
      <c r="CA260" s="141"/>
      <c r="CB260" s="141"/>
      <c r="CC260" s="141"/>
      <c r="CD260" s="141"/>
      <c r="CE260" s="141"/>
      <c r="CF260" s="141"/>
    </row>
    <row r="261" spans="61:84" s="139" customFormat="1" ht="12.75" hidden="1">
      <c r="BI261" s="140"/>
      <c r="BJ261" s="140"/>
      <c r="BK261" s="140"/>
      <c r="BL261" s="140"/>
      <c r="BM261" s="140"/>
      <c r="BN261" s="140"/>
      <c r="BO261" s="140"/>
      <c r="BP261" s="140"/>
      <c r="BQ261" s="140"/>
      <c r="BR261" s="140"/>
      <c r="BS261" s="140"/>
      <c r="BT261" s="140"/>
      <c r="BU261" s="140"/>
      <c r="BV261" s="140"/>
      <c r="BW261" s="140"/>
      <c r="BX261" s="140"/>
      <c r="BY261" s="140"/>
      <c r="BZ261" s="141"/>
      <c r="CA261" s="141"/>
      <c r="CB261" s="141"/>
      <c r="CC261" s="141"/>
      <c r="CD261" s="141"/>
      <c r="CE261" s="141"/>
      <c r="CF261" s="141"/>
    </row>
    <row r="262" spans="61:84" s="139" customFormat="1" ht="12.75" hidden="1">
      <c r="BI262" s="140"/>
      <c r="BJ262" s="140"/>
      <c r="BK262" s="140"/>
      <c r="BL262" s="140"/>
      <c r="BM262" s="140"/>
      <c r="BN262" s="140"/>
      <c r="BO262" s="140"/>
      <c r="BP262" s="140"/>
      <c r="BQ262" s="140"/>
      <c r="BR262" s="140"/>
      <c r="BS262" s="140"/>
      <c r="BT262" s="140"/>
      <c r="BU262" s="140"/>
      <c r="BV262" s="140"/>
      <c r="BW262" s="140"/>
      <c r="BX262" s="140"/>
      <c r="BY262" s="140"/>
      <c r="BZ262" s="141"/>
      <c r="CA262" s="141"/>
      <c r="CB262" s="141"/>
      <c r="CC262" s="141"/>
      <c r="CD262" s="141"/>
      <c r="CE262" s="141"/>
      <c r="CF262" s="141"/>
    </row>
    <row r="263" spans="61:84" s="139" customFormat="1" ht="12.75" hidden="1">
      <c r="BI263" s="140"/>
      <c r="BJ263" s="140"/>
      <c r="BK263" s="140"/>
      <c r="BL263" s="140"/>
      <c r="BM263" s="140"/>
      <c r="BN263" s="140"/>
      <c r="BO263" s="140"/>
      <c r="BP263" s="140"/>
      <c r="BQ263" s="140"/>
      <c r="BR263" s="140"/>
      <c r="BS263" s="140"/>
      <c r="BT263" s="140"/>
      <c r="BU263" s="140"/>
      <c r="BV263" s="140"/>
      <c r="BW263" s="140"/>
      <c r="BX263" s="140"/>
      <c r="BY263" s="140"/>
      <c r="BZ263" s="141"/>
      <c r="CA263" s="141"/>
      <c r="CB263" s="141"/>
      <c r="CC263" s="141"/>
      <c r="CD263" s="141"/>
      <c r="CE263" s="141"/>
      <c r="CF263" s="141"/>
    </row>
    <row r="264" spans="61:84" s="139" customFormat="1" ht="12.75" hidden="1">
      <c r="BI264" s="140"/>
      <c r="BJ264" s="140"/>
      <c r="BK264" s="140"/>
      <c r="BL264" s="140"/>
      <c r="BM264" s="140"/>
      <c r="BN264" s="140"/>
      <c r="BO264" s="140"/>
      <c r="BP264" s="140"/>
      <c r="BQ264" s="140"/>
      <c r="BR264" s="140"/>
      <c r="BS264" s="140"/>
      <c r="BT264" s="140"/>
      <c r="BU264" s="140"/>
      <c r="BV264" s="140"/>
      <c r="BW264" s="140"/>
      <c r="BX264" s="140"/>
      <c r="BY264" s="140"/>
      <c r="BZ264" s="141"/>
      <c r="CA264" s="141"/>
      <c r="CB264" s="141"/>
      <c r="CC264" s="141"/>
      <c r="CD264" s="141"/>
      <c r="CE264" s="141"/>
      <c r="CF264" s="141"/>
    </row>
    <row r="265" spans="61:84" s="139" customFormat="1" ht="12.75" hidden="1">
      <c r="BI265" s="140"/>
      <c r="BJ265" s="140"/>
      <c r="BK265" s="140"/>
      <c r="BL265" s="140"/>
      <c r="BM265" s="140"/>
      <c r="BN265" s="140"/>
      <c r="BO265" s="140"/>
      <c r="BP265" s="140"/>
      <c r="BQ265" s="140"/>
      <c r="BR265" s="140"/>
      <c r="BS265" s="140"/>
      <c r="BT265" s="140"/>
      <c r="BU265" s="140"/>
      <c r="BV265" s="140"/>
      <c r="BW265" s="140"/>
      <c r="BX265" s="140"/>
      <c r="BY265" s="140"/>
      <c r="BZ265" s="141"/>
      <c r="CA265" s="141"/>
      <c r="CB265" s="141"/>
      <c r="CC265" s="141"/>
      <c r="CD265" s="141"/>
      <c r="CE265" s="141"/>
      <c r="CF265" s="141"/>
    </row>
    <row r="266" spans="61:84" s="139" customFormat="1" ht="12.75" hidden="1">
      <c r="BI266" s="140"/>
      <c r="BJ266" s="140"/>
      <c r="BK266" s="140"/>
      <c r="BL266" s="140"/>
      <c r="BM266" s="140"/>
      <c r="BN266" s="140"/>
      <c r="BO266" s="140"/>
      <c r="BP266" s="140"/>
      <c r="BQ266" s="140"/>
      <c r="BR266" s="140"/>
      <c r="BS266" s="140"/>
      <c r="BT266" s="140"/>
      <c r="BU266" s="140"/>
      <c r="BV266" s="140"/>
      <c r="BW266" s="140"/>
      <c r="BX266" s="140"/>
      <c r="BY266" s="140"/>
      <c r="BZ266" s="141"/>
      <c r="CA266" s="141"/>
      <c r="CB266" s="141"/>
      <c r="CC266" s="141"/>
      <c r="CD266" s="141"/>
      <c r="CE266" s="141"/>
      <c r="CF266" s="141"/>
    </row>
    <row r="267" spans="61:84" s="139" customFormat="1" ht="12.75" hidden="1">
      <c r="BI267" s="140"/>
      <c r="BJ267" s="140"/>
      <c r="BK267" s="140"/>
      <c r="BL267" s="140"/>
      <c r="BM267" s="140"/>
      <c r="BN267" s="140"/>
      <c r="BO267" s="140"/>
      <c r="BP267" s="140"/>
      <c r="BQ267" s="140"/>
      <c r="BR267" s="140"/>
      <c r="BS267" s="140"/>
      <c r="BT267" s="140"/>
      <c r="BU267" s="140"/>
      <c r="BV267" s="140"/>
      <c r="BW267" s="140"/>
      <c r="BX267" s="140"/>
      <c r="BY267" s="140"/>
      <c r="BZ267" s="141"/>
      <c r="CA267" s="141"/>
      <c r="CB267" s="141"/>
      <c r="CC267" s="141"/>
      <c r="CD267" s="141"/>
      <c r="CE267" s="141"/>
      <c r="CF267" s="141"/>
    </row>
    <row r="268" spans="61:84" s="139" customFormat="1" ht="12.75" hidden="1">
      <c r="BI268" s="140"/>
      <c r="BJ268" s="140"/>
      <c r="BK268" s="140"/>
      <c r="BL268" s="140"/>
      <c r="BM268" s="140"/>
      <c r="BN268" s="140"/>
      <c r="BO268" s="140"/>
      <c r="BP268" s="140"/>
      <c r="BQ268" s="140"/>
      <c r="BR268" s="140"/>
      <c r="BS268" s="140"/>
      <c r="BT268" s="140"/>
      <c r="BU268" s="140"/>
      <c r="BV268" s="140"/>
      <c r="BW268" s="140"/>
      <c r="BX268" s="140"/>
      <c r="BY268" s="140"/>
      <c r="BZ268" s="141"/>
      <c r="CA268" s="141"/>
      <c r="CB268" s="141"/>
      <c r="CC268" s="141"/>
      <c r="CD268" s="141"/>
      <c r="CE268" s="141"/>
      <c r="CF268" s="141"/>
    </row>
    <row r="269" spans="61:84" s="139" customFormat="1" ht="12.75" hidden="1">
      <c r="BI269" s="140"/>
      <c r="BJ269" s="140"/>
      <c r="BK269" s="140"/>
      <c r="BL269" s="140"/>
      <c r="BM269" s="140"/>
      <c r="BN269" s="140"/>
      <c r="BO269" s="140"/>
      <c r="BP269" s="140"/>
      <c r="BQ269" s="140"/>
      <c r="BR269" s="140"/>
      <c r="BS269" s="140"/>
      <c r="BT269" s="140"/>
      <c r="BU269" s="140"/>
      <c r="BV269" s="140"/>
      <c r="BW269" s="140"/>
      <c r="BX269" s="140"/>
      <c r="BY269" s="140"/>
      <c r="BZ269" s="141"/>
      <c r="CA269" s="141"/>
      <c r="CB269" s="141"/>
      <c r="CC269" s="141"/>
      <c r="CD269" s="141"/>
      <c r="CE269" s="141"/>
      <c r="CF269" s="141"/>
    </row>
    <row r="270" spans="61:84" s="139" customFormat="1" ht="12.75" hidden="1">
      <c r="BI270" s="140"/>
      <c r="BJ270" s="140"/>
      <c r="BK270" s="140"/>
      <c r="BL270" s="140"/>
      <c r="BM270" s="140"/>
      <c r="BN270" s="140"/>
      <c r="BO270" s="140"/>
      <c r="BP270" s="140"/>
      <c r="BQ270" s="140"/>
      <c r="BR270" s="140"/>
      <c r="BS270" s="140"/>
      <c r="BT270" s="140"/>
      <c r="BU270" s="140"/>
      <c r="BV270" s="140"/>
      <c r="BW270" s="140"/>
      <c r="BX270" s="140"/>
      <c r="BY270" s="140"/>
      <c r="BZ270" s="141"/>
      <c r="CA270" s="141"/>
      <c r="CB270" s="141"/>
      <c r="CC270" s="141"/>
      <c r="CD270" s="141"/>
      <c r="CE270" s="141"/>
      <c r="CF270" s="141"/>
    </row>
    <row r="271" spans="61:84" s="139" customFormat="1" ht="12.75" hidden="1">
      <c r="BI271" s="140"/>
      <c r="BJ271" s="140"/>
      <c r="BK271" s="140"/>
      <c r="BL271" s="140"/>
      <c r="BM271" s="140"/>
      <c r="BN271" s="140"/>
      <c r="BO271" s="140"/>
      <c r="BP271" s="140"/>
      <c r="BQ271" s="140"/>
      <c r="BR271" s="140"/>
      <c r="BS271" s="140"/>
      <c r="BT271" s="140"/>
      <c r="BU271" s="140"/>
      <c r="BV271" s="140"/>
      <c r="BW271" s="140"/>
      <c r="BX271" s="140"/>
      <c r="BY271" s="140"/>
      <c r="BZ271" s="141"/>
      <c r="CA271" s="141"/>
      <c r="CB271" s="141"/>
      <c r="CC271" s="141"/>
      <c r="CD271" s="141"/>
      <c r="CE271" s="141"/>
      <c r="CF271" s="141"/>
    </row>
    <row r="272" spans="61:84" s="139" customFormat="1" ht="12.75" hidden="1">
      <c r="BI272" s="140"/>
      <c r="BJ272" s="140"/>
      <c r="BK272" s="140"/>
      <c r="BL272" s="140"/>
      <c r="BM272" s="140"/>
      <c r="BN272" s="140"/>
      <c r="BO272" s="140"/>
      <c r="BP272" s="140"/>
      <c r="BQ272" s="140"/>
      <c r="BR272" s="140"/>
      <c r="BS272" s="140"/>
      <c r="BT272" s="140"/>
      <c r="BU272" s="140"/>
      <c r="BV272" s="140"/>
      <c r="BW272" s="140"/>
      <c r="BX272" s="140"/>
      <c r="BY272" s="140"/>
      <c r="BZ272" s="141"/>
      <c r="CA272" s="141"/>
      <c r="CB272" s="141"/>
      <c r="CC272" s="141"/>
      <c r="CD272" s="141"/>
      <c r="CE272" s="141"/>
      <c r="CF272" s="141"/>
    </row>
    <row r="273" spans="61:84" s="139" customFormat="1" ht="12.75" hidden="1">
      <c r="BI273" s="140"/>
      <c r="BJ273" s="140"/>
      <c r="BK273" s="140"/>
      <c r="BL273" s="140"/>
      <c r="BM273" s="140"/>
      <c r="BN273" s="140"/>
      <c r="BO273" s="140"/>
      <c r="BP273" s="140"/>
      <c r="BQ273" s="140"/>
      <c r="BR273" s="140"/>
      <c r="BS273" s="140"/>
      <c r="BT273" s="140"/>
      <c r="BU273" s="140"/>
      <c r="BV273" s="140"/>
      <c r="BW273" s="140"/>
      <c r="BX273" s="140"/>
      <c r="BY273" s="140"/>
      <c r="BZ273" s="141"/>
      <c r="CA273" s="141"/>
      <c r="CB273" s="141"/>
      <c r="CC273" s="141"/>
      <c r="CD273" s="141"/>
      <c r="CE273" s="141"/>
      <c r="CF273" s="141"/>
    </row>
    <row r="274" spans="61:84" s="139" customFormat="1" ht="12.75" hidden="1">
      <c r="BI274" s="140"/>
      <c r="BJ274" s="140"/>
      <c r="BK274" s="140"/>
      <c r="BL274" s="140"/>
      <c r="BM274" s="140"/>
      <c r="BN274" s="140"/>
      <c r="BO274" s="140"/>
      <c r="BP274" s="140"/>
      <c r="BQ274" s="140"/>
      <c r="BR274" s="140"/>
      <c r="BS274" s="140"/>
      <c r="BT274" s="140"/>
      <c r="BU274" s="140"/>
      <c r="BV274" s="140"/>
      <c r="BW274" s="140"/>
      <c r="BX274" s="140"/>
      <c r="BY274" s="140"/>
      <c r="BZ274" s="141"/>
      <c r="CA274" s="141"/>
      <c r="CB274" s="141"/>
      <c r="CC274" s="141"/>
      <c r="CD274" s="141"/>
      <c r="CE274" s="141"/>
      <c r="CF274" s="141"/>
    </row>
    <row r="275" spans="61:84" s="139" customFormat="1" ht="12.75" hidden="1">
      <c r="BI275" s="140"/>
      <c r="BJ275" s="140"/>
      <c r="BK275" s="140"/>
      <c r="BL275" s="140"/>
      <c r="BM275" s="140"/>
      <c r="BN275" s="140"/>
      <c r="BO275" s="140"/>
      <c r="BP275" s="140"/>
      <c r="BQ275" s="140"/>
      <c r="BR275" s="140"/>
      <c r="BS275" s="140"/>
      <c r="BT275" s="140"/>
      <c r="BU275" s="140"/>
      <c r="BV275" s="140"/>
      <c r="BW275" s="140"/>
      <c r="BX275" s="140"/>
      <c r="BY275" s="140"/>
      <c r="BZ275" s="141"/>
      <c r="CA275" s="141"/>
      <c r="CB275" s="141"/>
      <c r="CC275" s="141"/>
      <c r="CD275" s="141"/>
      <c r="CE275" s="141"/>
      <c r="CF275" s="141"/>
    </row>
    <row r="276" spans="61:84" s="139" customFormat="1" ht="12.75" hidden="1">
      <c r="BI276" s="140"/>
      <c r="BJ276" s="140"/>
      <c r="BK276" s="140"/>
      <c r="BL276" s="140"/>
      <c r="BM276" s="140"/>
      <c r="BN276" s="140"/>
      <c r="BO276" s="140"/>
      <c r="BP276" s="140"/>
      <c r="BQ276" s="140"/>
      <c r="BR276" s="140"/>
      <c r="BS276" s="140"/>
      <c r="BT276" s="140"/>
      <c r="BU276" s="140"/>
      <c r="BV276" s="140"/>
      <c r="BW276" s="140"/>
      <c r="BX276" s="140"/>
      <c r="BY276" s="140"/>
      <c r="BZ276" s="141"/>
      <c r="CA276" s="141"/>
      <c r="CB276" s="141"/>
      <c r="CC276" s="141"/>
      <c r="CD276" s="141"/>
      <c r="CE276" s="141"/>
      <c r="CF276" s="141"/>
    </row>
    <row r="277" spans="61:84" s="139" customFormat="1" ht="12.75" hidden="1">
      <c r="BI277" s="140"/>
      <c r="BJ277" s="140"/>
      <c r="BK277" s="140"/>
      <c r="BL277" s="140"/>
      <c r="BM277" s="140"/>
      <c r="BN277" s="140"/>
      <c r="BO277" s="140"/>
      <c r="BP277" s="140"/>
      <c r="BQ277" s="140"/>
      <c r="BR277" s="140"/>
      <c r="BS277" s="140"/>
      <c r="BT277" s="140"/>
      <c r="BU277" s="140"/>
      <c r="BV277" s="140"/>
      <c r="BW277" s="140"/>
      <c r="BX277" s="140"/>
      <c r="BY277" s="140"/>
      <c r="BZ277" s="141"/>
      <c r="CA277" s="141"/>
      <c r="CB277" s="141"/>
      <c r="CC277" s="141"/>
      <c r="CD277" s="141"/>
      <c r="CE277" s="141"/>
      <c r="CF277" s="141"/>
    </row>
    <row r="278" spans="61:84" s="139" customFormat="1" ht="12.75" hidden="1">
      <c r="BI278" s="140"/>
      <c r="BJ278" s="140"/>
      <c r="BK278" s="140"/>
      <c r="BL278" s="140"/>
      <c r="BM278" s="140"/>
      <c r="BN278" s="140"/>
      <c r="BO278" s="140"/>
      <c r="BP278" s="140"/>
      <c r="BQ278" s="140"/>
      <c r="BR278" s="140"/>
      <c r="BS278" s="140"/>
      <c r="BT278" s="140"/>
      <c r="BU278" s="140"/>
      <c r="BV278" s="140"/>
      <c r="BW278" s="140"/>
      <c r="BX278" s="140"/>
      <c r="BY278" s="140"/>
      <c r="BZ278" s="141"/>
      <c r="CA278" s="141"/>
      <c r="CB278" s="141"/>
      <c r="CC278" s="141"/>
      <c r="CD278" s="141"/>
      <c r="CE278" s="141"/>
      <c r="CF278" s="141"/>
    </row>
    <row r="279" spans="61:84" s="139" customFormat="1" ht="12.75" hidden="1">
      <c r="BI279" s="140"/>
      <c r="BJ279" s="140"/>
      <c r="BK279" s="140"/>
      <c r="BL279" s="140"/>
      <c r="BM279" s="140"/>
      <c r="BN279" s="140"/>
      <c r="BO279" s="140"/>
      <c r="BP279" s="140"/>
      <c r="BQ279" s="140"/>
      <c r="BR279" s="140"/>
      <c r="BS279" s="140"/>
      <c r="BT279" s="140"/>
      <c r="BU279" s="140"/>
      <c r="BV279" s="140"/>
      <c r="BW279" s="140"/>
      <c r="BX279" s="140"/>
      <c r="BY279" s="140"/>
      <c r="BZ279" s="141"/>
      <c r="CA279" s="141"/>
      <c r="CB279" s="141"/>
      <c r="CC279" s="141"/>
      <c r="CD279" s="141"/>
      <c r="CE279" s="141"/>
      <c r="CF279" s="141"/>
    </row>
    <row r="280" spans="61:84" s="139" customFormat="1" ht="12.75" hidden="1">
      <c r="BI280" s="140"/>
      <c r="BJ280" s="140"/>
      <c r="BK280" s="140"/>
      <c r="BL280" s="140"/>
      <c r="BM280" s="140"/>
      <c r="BN280" s="140"/>
      <c r="BO280" s="140"/>
      <c r="BP280" s="140"/>
      <c r="BQ280" s="140"/>
      <c r="BR280" s="140"/>
      <c r="BS280" s="140"/>
      <c r="BT280" s="140"/>
      <c r="BU280" s="140"/>
      <c r="BV280" s="140"/>
      <c r="BW280" s="140"/>
      <c r="BX280" s="140"/>
      <c r="BY280" s="140"/>
      <c r="BZ280" s="141"/>
      <c r="CA280" s="141"/>
      <c r="CB280" s="141"/>
      <c r="CC280" s="141"/>
      <c r="CD280" s="141"/>
      <c r="CE280" s="141"/>
      <c r="CF280" s="141"/>
    </row>
    <row r="281" spans="61:84" s="139" customFormat="1" ht="12.75" hidden="1">
      <c r="BI281" s="140"/>
      <c r="BJ281" s="140"/>
      <c r="BK281" s="140"/>
      <c r="BL281" s="140"/>
      <c r="BM281" s="140"/>
      <c r="BN281" s="140"/>
      <c r="BO281" s="140"/>
      <c r="BP281" s="140"/>
      <c r="BQ281" s="140"/>
      <c r="BR281" s="140"/>
      <c r="BS281" s="140"/>
      <c r="BT281" s="140"/>
      <c r="BU281" s="140"/>
      <c r="BV281" s="140"/>
      <c r="BW281" s="140"/>
      <c r="BX281" s="140"/>
      <c r="BY281" s="140"/>
      <c r="BZ281" s="141"/>
      <c r="CA281" s="141"/>
      <c r="CB281" s="141"/>
      <c r="CC281" s="141"/>
      <c r="CD281" s="141"/>
      <c r="CE281" s="141"/>
      <c r="CF281" s="141"/>
    </row>
    <row r="282" spans="61:84" s="139" customFormat="1" ht="12.75" hidden="1">
      <c r="BI282" s="140"/>
      <c r="BJ282" s="140"/>
      <c r="BK282" s="140"/>
      <c r="BL282" s="140"/>
      <c r="BM282" s="140"/>
      <c r="BN282" s="140"/>
      <c r="BO282" s="140"/>
      <c r="BP282" s="140"/>
      <c r="BQ282" s="140"/>
      <c r="BR282" s="140"/>
      <c r="BS282" s="140"/>
      <c r="BT282" s="140"/>
      <c r="BU282" s="140"/>
      <c r="BV282" s="140"/>
      <c r="BW282" s="140"/>
      <c r="BX282" s="140"/>
      <c r="BY282" s="140"/>
      <c r="BZ282" s="141"/>
      <c r="CA282" s="141"/>
      <c r="CB282" s="141"/>
      <c r="CC282" s="141"/>
      <c r="CD282" s="141"/>
      <c r="CE282" s="141"/>
      <c r="CF282" s="141"/>
    </row>
    <row r="283" spans="61:84" s="139" customFormat="1" ht="12.75" hidden="1">
      <c r="BI283" s="140"/>
      <c r="BJ283" s="140"/>
      <c r="BK283" s="140"/>
      <c r="BL283" s="140"/>
      <c r="BM283" s="140"/>
      <c r="BN283" s="140"/>
      <c r="BO283" s="140"/>
      <c r="BP283" s="140"/>
      <c r="BQ283" s="140"/>
      <c r="BR283" s="140"/>
      <c r="BS283" s="140"/>
      <c r="BT283" s="140"/>
      <c r="BU283" s="140"/>
      <c r="BV283" s="140"/>
      <c r="BW283" s="140"/>
      <c r="BX283" s="140"/>
      <c r="BY283" s="140"/>
      <c r="BZ283" s="141"/>
      <c r="CA283" s="141"/>
      <c r="CB283" s="141"/>
      <c r="CC283" s="141"/>
      <c r="CD283" s="141"/>
      <c r="CE283" s="141"/>
      <c r="CF283" s="141"/>
    </row>
    <row r="284" spans="61:84" s="139" customFormat="1" ht="12.75" hidden="1">
      <c r="BI284" s="140"/>
      <c r="BJ284" s="140"/>
      <c r="BK284" s="140"/>
      <c r="BL284" s="140"/>
      <c r="BM284" s="140"/>
      <c r="BN284" s="140"/>
      <c r="BO284" s="140"/>
      <c r="BP284" s="140"/>
      <c r="BQ284" s="140"/>
      <c r="BR284" s="140"/>
      <c r="BS284" s="140"/>
      <c r="BT284" s="140"/>
      <c r="BU284" s="140"/>
      <c r="BV284" s="140"/>
      <c r="BW284" s="140"/>
      <c r="BX284" s="140"/>
      <c r="BY284" s="140"/>
      <c r="BZ284" s="141"/>
      <c r="CA284" s="141"/>
      <c r="CB284" s="141"/>
      <c r="CC284" s="141"/>
      <c r="CD284" s="141"/>
      <c r="CE284" s="141"/>
      <c r="CF284" s="141"/>
    </row>
    <row r="285" spans="61:84" s="139" customFormat="1" ht="12.75" hidden="1">
      <c r="BI285" s="140"/>
      <c r="BJ285" s="140"/>
      <c r="BK285" s="140"/>
      <c r="BL285" s="140"/>
      <c r="BM285" s="140"/>
      <c r="BN285" s="140"/>
      <c r="BO285" s="140"/>
      <c r="BP285" s="140"/>
      <c r="BQ285" s="140"/>
      <c r="BR285" s="140"/>
      <c r="BS285" s="140"/>
      <c r="BT285" s="140"/>
      <c r="BU285" s="140"/>
      <c r="BV285" s="140"/>
      <c r="BW285" s="140"/>
      <c r="BX285" s="140"/>
      <c r="BY285" s="140"/>
      <c r="BZ285" s="141"/>
      <c r="CA285" s="141"/>
      <c r="CB285" s="141"/>
      <c r="CC285" s="141"/>
      <c r="CD285" s="141"/>
      <c r="CE285" s="141"/>
      <c r="CF285" s="141"/>
    </row>
    <row r="286" spans="61:84" s="139" customFormat="1" ht="12.75" hidden="1">
      <c r="BI286" s="140"/>
      <c r="BJ286" s="140"/>
      <c r="BK286" s="140"/>
      <c r="BL286" s="140"/>
      <c r="BM286" s="140"/>
      <c r="BN286" s="140"/>
      <c r="BO286" s="140"/>
      <c r="BP286" s="140"/>
      <c r="BQ286" s="140"/>
      <c r="BR286" s="140"/>
      <c r="BS286" s="140"/>
      <c r="BT286" s="140"/>
      <c r="BU286" s="140"/>
      <c r="BV286" s="140"/>
      <c r="BW286" s="140"/>
      <c r="BX286" s="140"/>
      <c r="BY286" s="140"/>
      <c r="BZ286" s="141"/>
      <c r="CA286" s="141"/>
      <c r="CB286" s="141"/>
      <c r="CC286" s="141"/>
      <c r="CD286" s="141"/>
      <c r="CE286" s="141"/>
      <c r="CF286" s="141"/>
    </row>
    <row r="287" spans="61:84" s="139" customFormat="1" ht="12.75" hidden="1">
      <c r="BI287" s="140"/>
      <c r="BJ287" s="140"/>
      <c r="BK287" s="140"/>
      <c r="BL287" s="140"/>
      <c r="BM287" s="140"/>
      <c r="BN287" s="140"/>
      <c r="BO287" s="140"/>
      <c r="BP287" s="140"/>
      <c r="BQ287" s="140"/>
      <c r="BR287" s="140"/>
      <c r="BS287" s="140"/>
      <c r="BT287" s="140"/>
      <c r="BU287" s="140"/>
      <c r="BV287" s="140"/>
      <c r="BW287" s="140"/>
      <c r="BX287" s="140"/>
      <c r="BY287" s="140"/>
      <c r="BZ287" s="141"/>
      <c r="CA287" s="141"/>
      <c r="CB287" s="141"/>
      <c r="CC287" s="141"/>
      <c r="CD287" s="141"/>
      <c r="CE287" s="141"/>
      <c r="CF287" s="141"/>
    </row>
    <row r="288" spans="61:84" s="139" customFormat="1" ht="12.75" hidden="1">
      <c r="BI288" s="140"/>
      <c r="BJ288" s="140"/>
      <c r="BK288" s="140"/>
      <c r="BL288" s="140"/>
      <c r="BM288" s="140"/>
      <c r="BN288" s="140"/>
      <c r="BO288" s="140"/>
      <c r="BP288" s="140"/>
      <c r="BQ288" s="140"/>
      <c r="BR288" s="140"/>
      <c r="BS288" s="140"/>
      <c r="BT288" s="140"/>
      <c r="BU288" s="140"/>
      <c r="BV288" s="140"/>
      <c r="BW288" s="140"/>
      <c r="BX288" s="140"/>
      <c r="BY288" s="140"/>
      <c r="BZ288" s="141"/>
      <c r="CA288" s="141"/>
      <c r="CB288" s="141"/>
      <c r="CC288" s="141"/>
      <c r="CD288" s="141"/>
      <c r="CE288" s="141"/>
      <c r="CF288" s="141"/>
    </row>
    <row r="289" spans="61:84" s="139" customFormat="1" ht="12.75" hidden="1">
      <c r="BI289" s="140"/>
      <c r="BJ289" s="140"/>
      <c r="BK289" s="140"/>
      <c r="BL289" s="140"/>
      <c r="BM289" s="140"/>
      <c r="BN289" s="140"/>
      <c r="BO289" s="140"/>
      <c r="BP289" s="140"/>
      <c r="BQ289" s="140"/>
      <c r="BR289" s="140"/>
      <c r="BS289" s="140"/>
      <c r="BT289" s="140"/>
      <c r="BU289" s="140"/>
      <c r="BV289" s="140"/>
      <c r="BW289" s="140"/>
      <c r="BX289" s="140"/>
      <c r="BY289" s="140"/>
      <c r="BZ289" s="141"/>
      <c r="CA289" s="141"/>
      <c r="CB289" s="141"/>
      <c r="CC289" s="141"/>
      <c r="CD289" s="141"/>
      <c r="CE289" s="141"/>
      <c r="CF289" s="141"/>
    </row>
    <row r="290" spans="61:84" s="139" customFormat="1" ht="12.75" hidden="1">
      <c r="BI290" s="140"/>
      <c r="BJ290" s="140"/>
      <c r="BK290" s="140"/>
      <c r="BL290" s="140"/>
      <c r="BM290" s="140"/>
      <c r="BN290" s="140"/>
      <c r="BO290" s="140"/>
      <c r="BP290" s="140"/>
      <c r="BQ290" s="140"/>
      <c r="BR290" s="140"/>
      <c r="BS290" s="140"/>
      <c r="BT290" s="140"/>
      <c r="BU290" s="140"/>
      <c r="BV290" s="140"/>
      <c r="BW290" s="140"/>
      <c r="BX290" s="140"/>
      <c r="BY290" s="140"/>
      <c r="BZ290" s="141"/>
      <c r="CA290" s="141"/>
      <c r="CB290" s="141"/>
      <c r="CC290" s="141"/>
      <c r="CD290" s="141"/>
      <c r="CE290" s="141"/>
      <c r="CF290" s="141"/>
    </row>
    <row r="291" spans="61:84" s="139" customFormat="1" ht="12.75" hidden="1">
      <c r="BI291" s="140"/>
      <c r="BJ291" s="140"/>
      <c r="BK291" s="140"/>
      <c r="BL291" s="140"/>
      <c r="BM291" s="140"/>
      <c r="BN291" s="140"/>
      <c r="BO291" s="140"/>
      <c r="BP291" s="140"/>
      <c r="BQ291" s="140"/>
      <c r="BR291" s="140"/>
      <c r="BS291" s="140"/>
      <c r="BT291" s="140"/>
      <c r="BU291" s="140"/>
      <c r="BV291" s="140"/>
      <c r="BW291" s="140"/>
      <c r="BX291" s="140"/>
      <c r="BY291" s="140"/>
      <c r="BZ291" s="141"/>
      <c r="CA291" s="141"/>
      <c r="CB291" s="141"/>
      <c r="CC291" s="141"/>
      <c r="CD291" s="141"/>
      <c r="CE291" s="141"/>
      <c r="CF291" s="141"/>
    </row>
    <row r="292" spans="61:84" s="139" customFormat="1" ht="12.75" hidden="1">
      <c r="BI292" s="140"/>
      <c r="BJ292" s="140"/>
      <c r="BK292" s="140"/>
      <c r="BL292" s="140"/>
      <c r="BM292" s="140"/>
      <c r="BN292" s="140"/>
      <c r="BO292" s="140"/>
      <c r="BP292" s="140"/>
      <c r="BQ292" s="140"/>
      <c r="BR292" s="140"/>
      <c r="BS292" s="140"/>
      <c r="BT292" s="140"/>
      <c r="BU292" s="140"/>
      <c r="BV292" s="140"/>
      <c r="BW292" s="140"/>
      <c r="BX292" s="140"/>
      <c r="BY292" s="140"/>
      <c r="BZ292" s="141"/>
      <c r="CA292" s="141"/>
      <c r="CB292" s="141"/>
      <c r="CC292" s="141"/>
      <c r="CD292" s="141"/>
      <c r="CE292" s="141"/>
      <c r="CF292" s="141"/>
    </row>
    <row r="293" spans="61:84" s="139" customFormat="1" ht="12.75" hidden="1">
      <c r="BI293" s="140"/>
      <c r="BJ293" s="140"/>
      <c r="BK293" s="140"/>
      <c r="BL293" s="140"/>
      <c r="BM293" s="140"/>
      <c r="BN293" s="140"/>
      <c r="BO293" s="140"/>
      <c r="BP293" s="140"/>
      <c r="BQ293" s="140"/>
      <c r="BR293" s="140"/>
      <c r="BS293" s="140"/>
      <c r="BT293" s="140"/>
      <c r="BU293" s="140"/>
      <c r="BV293" s="140"/>
      <c r="BW293" s="140"/>
      <c r="BX293" s="140"/>
      <c r="BY293" s="140"/>
      <c r="BZ293" s="141"/>
      <c r="CA293" s="141"/>
      <c r="CB293" s="141"/>
      <c r="CC293" s="141"/>
      <c r="CD293" s="141"/>
      <c r="CE293" s="141"/>
      <c r="CF293" s="141"/>
    </row>
    <row r="294" spans="61:84" s="139" customFormat="1" ht="12.75" hidden="1">
      <c r="BI294" s="140"/>
      <c r="BJ294" s="140"/>
      <c r="BK294" s="140"/>
      <c r="BL294" s="140"/>
      <c r="BM294" s="140"/>
      <c r="BN294" s="140"/>
      <c r="BO294" s="140"/>
      <c r="BP294" s="140"/>
      <c r="BQ294" s="140"/>
      <c r="BR294" s="140"/>
      <c r="BS294" s="140"/>
      <c r="BT294" s="140"/>
      <c r="BU294" s="140"/>
      <c r="BV294" s="140"/>
      <c r="BW294" s="140"/>
      <c r="BX294" s="140"/>
      <c r="BY294" s="140"/>
      <c r="BZ294" s="141"/>
      <c r="CA294" s="141"/>
      <c r="CB294" s="141"/>
      <c r="CC294" s="141"/>
      <c r="CD294" s="141"/>
      <c r="CE294" s="141"/>
      <c r="CF294" s="141"/>
    </row>
    <row r="295" spans="61:84" s="139" customFormat="1" ht="12.75" hidden="1">
      <c r="BI295" s="140"/>
      <c r="BJ295" s="140"/>
      <c r="BK295" s="140"/>
      <c r="BL295" s="140"/>
      <c r="BM295" s="140"/>
      <c r="BN295" s="140"/>
      <c r="BO295" s="140"/>
      <c r="BP295" s="140"/>
      <c r="BQ295" s="140"/>
      <c r="BR295" s="140"/>
      <c r="BS295" s="140"/>
      <c r="BT295" s="140"/>
      <c r="BU295" s="140"/>
      <c r="BV295" s="140"/>
      <c r="BW295" s="140"/>
      <c r="BX295" s="140"/>
      <c r="BY295" s="140"/>
      <c r="BZ295" s="141"/>
      <c r="CA295" s="141"/>
      <c r="CB295" s="141"/>
      <c r="CC295" s="141"/>
      <c r="CD295" s="141"/>
      <c r="CE295" s="141"/>
      <c r="CF295" s="141"/>
    </row>
    <row r="296" spans="61:84" s="139" customFormat="1" ht="12.75" hidden="1">
      <c r="BI296" s="140"/>
      <c r="BJ296" s="140"/>
      <c r="BK296" s="140"/>
      <c r="BL296" s="140"/>
      <c r="BM296" s="140"/>
      <c r="BN296" s="140"/>
      <c r="BO296" s="140"/>
      <c r="BP296" s="140"/>
      <c r="BQ296" s="140"/>
      <c r="BR296" s="140"/>
      <c r="BS296" s="140"/>
      <c r="BT296" s="140"/>
      <c r="BU296" s="140"/>
      <c r="BV296" s="140"/>
      <c r="BW296" s="140"/>
      <c r="BX296" s="140"/>
      <c r="BY296" s="140"/>
      <c r="BZ296" s="141"/>
      <c r="CA296" s="141"/>
      <c r="CB296" s="141"/>
      <c r="CC296" s="141"/>
      <c r="CD296" s="141"/>
      <c r="CE296" s="141"/>
      <c r="CF296" s="141"/>
    </row>
    <row r="297" spans="61:84" s="139" customFormat="1" ht="12.75" hidden="1">
      <c r="BI297" s="140"/>
      <c r="BJ297" s="140"/>
      <c r="BK297" s="140"/>
      <c r="BL297" s="140"/>
      <c r="BM297" s="140"/>
      <c r="BN297" s="140"/>
      <c r="BO297" s="140"/>
      <c r="BP297" s="140"/>
      <c r="BQ297" s="140"/>
      <c r="BR297" s="140"/>
      <c r="BS297" s="140"/>
      <c r="BT297" s="140"/>
      <c r="BU297" s="140"/>
      <c r="BV297" s="140"/>
      <c r="BW297" s="140"/>
      <c r="BX297" s="140"/>
      <c r="BY297" s="140"/>
      <c r="BZ297" s="141"/>
      <c r="CA297" s="141"/>
      <c r="CB297" s="141"/>
      <c r="CC297" s="141"/>
      <c r="CD297" s="141"/>
      <c r="CE297" s="141"/>
      <c r="CF297" s="141"/>
    </row>
    <row r="298" spans="61:84" s="139" customFormat="1" ht="12.75" hidden="1">
      <c r="BI298" s="140"/>
      <c r="BJ298" s="140"/>
      <c r="BK298" s="140"/>
      <c r="BL298" s="140"/>
      <c r="BM298" s="140"/>
      <c r="BN298" s="140"/>
      <c r="BO298" s="140"/>
      <c r="BP298" s="140"/>
      <c r="BQ298" s="140"/>
      <c r="BR298" s="140"/>
      <c r="BS298" s="140"/>
      <c r="BT298" s="140"/>
      <c r="BU298" s="140"/>
      <c r="BV298" s="140"/>
      <c r="BW298" s="140"/>
      <c r="BX298" s="140"/>
      <c r="BY298" s="140"/>
      <c r="BZ298" s="141"/>
      <c r="CA298" s="141"/>
      <c r="CB298" s="141"/>
      <c r="CC298" s="141"/>
      <c r="CD298" s="141"/>
      <c r="CE298" s="141"/>
      <c r="CF298" s="141"/>
    </row>
    <row r="299" spans="61:84" s="139" customFormat="1" ht="12.75" hidden="1">
      <c r="BI299" s="140"/>
      <c r="BJ299" s="140"/>
      <c r="BK299" s="140"/>
      <c r="BL299" s="140"/>
      <c r="BM299" s="140"/>
      <c r="BN299" s="140"/>
      <c r="BO299" s="140"/>
      <c r="BP299" s="140"/>
      <c r="BQ299" s="140"/>
      <c r="BR299" s="140"/>
      <c r="BS299" s="140"/>
      <c r="BT299" s="140"/>
      <c r="BU299" s="140"/>
      <c r="BV299" s="140"/>
      <c r="BW299" s="140"/>
      <c r="BX299" s="140"/>
      <c r="BY299" s="140"/>
      <c r="BZ299" s="141"/>
      <c r="CA299" s="141"/>
      <c r="CB299" s="141"/>
      <c r="CC299" s="141"/>
      <c r="CD299" s="141"/>
      <c r="CE299" s="141"/>
      <c r="CF299" s="141"/>
    </row>
    <row r="300" spans="61:84" s="139" customFormat="1" ht="12.75" hidden="1">
      <c r="BI300" s="140"/>
      <c r="BJ300" s="140"/>
      <c r="BK300" s="140"/>
      <c r="BL300" s="140"/>
      <c r="BM300" s="140"/>
      <c r="BN300" s="140"/>
      <c r="BO300" s="140"/>
      <c r="BP300" s="140"/>
      <c r="BQ300" s="140"/>
      <c r="BR300" s="140"/>
      <c r="BS300" s="140"/>
      <c r="BT300" s="140"/>
      <c r="BU300" s="140"/>
      <c r="BV300" s="140"/>
      <c r="BW300" s="140"/>
      <c r="BX300" s="140"/>
      <c r="BY300" s="140"/>
      <c r="BZ300" s="141"/>
      <c r="CA300" s="141"/>
      <c r="CB300" s="141"/>
      <c r="CC300" s="141"/>
      <c r="CD300" s="141"/>
      <c r="CE300" s="141"/>
      <c r="CF300" s="141"/>
    </row>
    <row r="301" spans="61:84" s="139" customFormat="1" ht="12.75" hidden="1">
      <c r="BI301" s="140"/>
      <c r="BJ301" s="140"/>
      <c r="BK301" s="140"/>
      <c r="BL301" s="140"/>
      <c r="BM301" s="140"/>
      <c r="BN301" s="140"/>
      <c r="BO301" s="140"/>
      <c r="BP301" s="140"/>
      <c r="BQ301" s="140"/>
      <c r="BR301" s="140"/>
      <c r="BS301" s="140"/>
      <c r="BT301" s="140"/>
      <c r="BU301" s="140"/>
      <c r="BV301" s="140"/>
      <c r="BW301" s="140"/>
      <c r="BX301" s="140"/>
      <c r="BY301" s="140"/>
      <c r="BZ301" s="141"/>
      <c r="CA301" s="141"/>
      <c r="CB301" s="141"/>
      <c r="CC301" s="141"/>
      <c r="CD301" s="141"/>
      <c r="CE301" s="141"/>
      <c r="CF301" s="141"/>
    </row>
    <row r="302" spans="61:84" s="139" customFormat="1" ht="12.75" hidden="1">
      <c r="BI302" s="140"/>
      <c r="BJ302" s="140"/>
      <c r="BK302" s="140"/>
      <c r="BL302" s="140"/>
      <c r="BM302" s="140"/>
      <c r="BN302" s="140"/>
      <c r="BO302" s="140"/>
      <c r="BP302" s="140"/>
      <c r="BQ302" s="140"/>
      <c r="BR302" s="140"/>
      <c r="BS302" s="140"/>
      <c r="BT302" s="140"/>
      <c r="BU302" s="140"/>
      <c r="BV302" s="140"/>
      <c r="BW302" s="140"/>
      <c r="BX302" s="140"/>
      <c r="BY302" s="140"/>
      <c r="BZ302" s="141"/>
      <c r="CA302" s="141"/>
      <c r="CB302" s="141"/>
      <c r="CC302" s="141"/>
      <c r="CD302" s="141"/>
      <c r="CE302" s="141"/>
      <c r="CF302" s="141"/>
    </row>
    <row r="303" spans="61:84" s="139" customFormat="1" ht="12.75" hidden="1">
      <c r="BI303" s="140"/>
      <c r="BJ303" s="140"/>
      <c r="BK303" s="140"/>
      <c r="BL303" s="140"/>
      <c r="BM303" s="140"/>
      <c r="BN303" s="140"/>
      <c r="BO303" s="140"/>
      <c r="BP303" s="140"/>
      <c r="BQ303" s="140"/>
      <c r="BR303" s="140"/>
      <c r="BS303" s="140"/>
      <c r="BT303" s="140"/>
      <c r="BU303" s="140"/>
      <c r="BV303" s="140"/>
      <c r="BW303" s="140"/>
      <c r="BX303" s="140"/>
      <c r="BY303" s="140"/>
      <c r="BZ303" s="141"/>
      <c r="CA303" s="141"/>
      <c r="CB303" s="141"/>
      <c r="CC303" s="141"/>
      <c r="CD303" s="141"/>
      <c r="CE303" s="141"/>
      <c r="CF303" s="141"/>
    </row>
    <row r="304" spans="61:84" s="139" customFormat="1" ht="12.75" hidden="1">
      <c r="BI304" s="140"/>
      <c r="BJ304" s="140"/>
      <c r="BK304" s="140"/>
      <c r="BL304" s="140"/>
      <c r="BM304" s="140"/>
      <c r="BN304" s="140"/>
      <c r="BO304" s="140"/>
      <c r="BP304" s="140"/>
      <c r="BQ304" s="140"/>
      <c r="BR304" s="140"/>
      <c r="BS304" s="140"/>
      <c r="BT304" s="140"/>
      <c r="BU304" s="140"/>
      <c r="BV304" s="140"/>
      <c r="BW304" s="140"/>
      <c r="BX304" s="140"/>
      <c r="BY304" s="140"/>
      <c r="BZ304" s="141"/>
      <c r="CA304" s="141"/>
      <c r="CB304" s="141"/>
      <c r="CC304" s="141"/>
      <c r="CD304" s="141"/>
      <c r="CE304" s="141"/>
      <c r="CF304" s="141"/>
    </row>
    <row r="305" spans="61:84" s="139" customFormat="1" ht="12.75" hidden="1">
      <c r="BI305" s="140"/>
      <c r="BJ305" s="140"/>
      <c r="BK305" s="140"/>
      <c r="BL305" s="140"/>
      <c r="BM305" s="140"/>
      <c r="BN305" s="140"/>
      <c r="BO305" s="140"/>
      <c r="BP305" s="140"/>
      <c r="BQ305" s="140"/>
      <c r="BR305" s="140"/>
      <c r="BS305" s="140"/>
      <c r="BT305" s="140"/>
      <c r="BU305" s="140"/>
      <c r="BV305" s="140"/>
      <c r="BW305" s="140"/>
      <c r="BX305" s="140"/>
      <c r="BY305" s="140"/>
      <c r="BZ305" s="141"/>
      <c r="CA305" s="141"/>
      <c r="CB305" s="141"/>
      <c r="CC305" s="141"/>
      <c r="CD305" s="141"/>
      <c r="CE305" s="141"/>
      <c r="CF305" s="141"/>
    </row>
    <row r="306" spans="61:84" s="139" customFormat="1" ht="12.75" hidden="1">
      <c r="BI306" s="140"/>
      <c r="BJ306" s="140"/>
      <c r="BK306" s="140"/>
      <c r="BL306" s="140"/>
      <c r="BM306" s="140"/>
      <c r="BN306" s="140"/>
      <c r="BO306" s="140"/>
      <c r="BP306" s="140"/>
      <c r="BQ306" s="140"/>
      <c r="BR306" s="140"/>
      <c r="BS306" s="140"/>
      <c r="BT306" s="140"/>
      <c r="BU306" s="140"/>
      <c r="BV306" s="140"/>
      <c r="BW306" s="140"/>
      <c r="BX306" s="140"/>
      <c r="BY306" s="140"/>
      <c r="BZ306" s="141"/>
      <c r="CA306" s="141"/>
      <c r="CB306" s="141"/>
      <c r="CC306" s="141"/>
      <c r="CD306" s="141"/>
      <c r="CE306" s="141"/>
      <c r="CF306" s="141"/>
    </row>
    <row r="307" spans="61:84" s="139" customFormat="1" ht="12.75" hidden="1">
      <c r="BI307" s="140"/>
      <c r="BJ307" s="140"/>
      <c r="BK307" s="140"/>
      <c r="BL307" s="140"/>
      <c r="BM307" s="140"/>
      <c r="BN307" s="140"/>
      <c r="BO307" s="140"/>
      <c r="BP307" s="140"/>
      <c r="BQ307" s="140"/>
      <c r="BR307" s="140"/>
      <c r="BS307" s="140"/>
      <c r="BT307" s="140"/>
      <c r="BU307" s="140"/>
      <c r="BV307" s="140"/>
      <c r="BW307" s="140"/>
      <c r="BX307" s="140"/>
      <c r="BY307" s="140"/>
      <c r="BZ307" s="141"/>
      <c r="CA307" s="141"/>
      <c r="CB307" s="141"/>
      <c r="CC307" s="141"/>
      <c r="CD307" s="141"/>
      <c r="CE307" s="141"/>
      <c r="CF307" s="141"/>
    </row>
    <row r="308" spans="61:84" s="139" customFormat="1" ht="12.75" hidden="1">
      <c r="BI308" s="140"/>
      <c r="BJ308" s="140"/>
      <c r="BK308" s="140"/>
      <c r="BL308" s="140"/>
      <c r="BM308" s="140"/>
      <c r="BN308" s="140"/>
      <c r="BO308" s="140"/>
      <c r="BP308" s="140"/>
      <c r="BQ308" s="140"/>
      <c r="BR308" s="140"/>
      <c r="BS308" s="140"/>
      <c r="BT308" s="140"/>
      <c r="BU308" s="140"/>
      <c r="BV308" s="140"/>
      <c r="BW308" s="140"/>
      <c r="BX308" s="140"/>
      <c r="BY308" s="140"/>
      <c r="BZ308" s="141"/>
      <c r="CA308" s="141"/>
      <c r="CB308" s="141"/>
      <c r="CC308" s="141"/>
      <c r="CD308" s="141"/>
      <c r="CE308" s="141"/>
      <c r="CF308" s="141"/>
    </row>
    <row r="309" spans="61:84" s="139" customFormat="1" ht="12.75" hidden="1">
      <c r="BI309" s="140"/>
      <c r="BJ309" s="140"/>
      <c r="BK309" s="140"/>
      <c r="BL309" s="140"/>
      <c r="BM309" s="140"/>
      <c r="BN309" s="140"/>
      <c r="BO309" s="140"/>
      <c r="BP309" s="140"/>
      <c r="BQ309" s="140"/>
      <c r="BR309" s="140"/>
      <c r="BS309" s="140"/>
      <c r="BT309" s="140"/>
      <c r="BU309" s="140"/>
      <c r="BV309" s="140"/>
      <c r="BW309" s="140"/>
      <c r="BX309" s="140"/>
      <c r="BY309" s="140"/>
      <c r="BZ309" s="141"/>
      <c r="CA309" s="141"/>
      <c r="CB309" s="141"/>
      <c r="CC309" s="141"/>
      <c r="CD309" s="141"/>
      <c r="CE309" s="141"/>
      <c r="CF309" s="141"/>
    </row>
    <row r="310" spans="61:84" s="139" customFormat="1" ht="12.75" hidden="1">
      <c r="BI310" s="140"/>
      <c r="BJ310" s="140"/>
      <c r="BK310" s="140"/>
      <c r="BL310" s="140"/>
      <c r="BM310" s="140"/>
      <c r="BN310" s="140"/>
      <c r="BO310" s="140"/>
      <c r="BP310" s="140"/>
      <c r="BQ310" s="140"/>
      <c r="BR310" s="140"/>
      <c r="BS310" s="140"/>
      <c r="BT310" s="140"/>
      <c r="BU310" s="140"/>
      <c r="BV310" s="140"/>
      <c r="BW310" s="140"/>
      <c r="BX310" s="140"/>
      <c r="BY310" s="140"/>
      <c r="BZ310" s="141"/>
      <c r="CA310" s="141"/>
      <c r="CB310" s="141"/>
      <c r="CC310" s="141"/>
      <c r="CD310" s="141"/>
      <c r="CE310" s="141"/>
      <c r="CF310" s="141"/>
    </row>
    <row r="311" spans="61:84" s="139" customFormat="1" ht="12.75" hidden="1">
      <c r="BI311" s="140"/>
      <c r="BJ311" s="140"/>
      <c r="BK311" s="140"/>
      <c r="BL311" s="140"/>
      <c r="BM311" s="140"/>
      <c r="BN311" s="140"/>
      <c r="BO311" s="140"/>
      <c r="BP311" s="140"/>
      <c r="BQ311" s="140"/>
      <c r="BR311" s="140"/>
      <c r="BS311" s="140"/>
      <c r="BT311" s="140"/>
      <c r="BU311" s="140"/>
      <c r="BV311" s="140"/>
      <c r="BW311" s="140"/>
      <c r="BX311" s="140"/>
      <c r="BY311" s="140"/>
      <c r="BZ311" s="141"/>
      <c r="CA311" s="141"/>
      <c r="CB311" s="141"/>
      <c r="CC311" s="141"/>
      <c r="CD311" s="141"/>
      <c r="CE311" s="141"/>
      <c r="CF311" s="141"/>
    </row>
    <row r="312" spans="61:84" s="139" customFormat="1" ht="12.75" hidden="1">
      <c r="BI312" s="140"/>
      <c r="BJ312" s="140"/>
      <c r="BK312" s="140"/>
      <c r="BL312" s="140"/>
      <c r="BM312" s="140"/>
      <c r="BN312" s="140"/>
      <c r="BO312" s="140"/>
      <c r="BP312" s="140"/>
      <c r="BQ312" s="140"/>
      <c r="BR312" s="140"/>
      <c r="BS312" s="140"/>
      <c r="BT312" s="140"/>
      <c r="BU312" s="140"/>
      <c r="BV312" s="140"/>
      <c r="BW312" s="140"/>
      <c r="BX312" s="140"/>
      <c r="BY312" s="140"/>
      <c r="BZ312" s="141"/>
      <c r="CA312" s="141"/>
      <c r="CB312" s="141"/>
      <c r="CC312" s="141"/>
      <c r="CD312" s="141"/>
      <c r="CE312" s="141"/>
      <c r="CF312" s="141"/>
    </row>
    <row r="313" spans="61:84" s="139" customFormat="1" ht="12.75" hidden="1">
      <c r="BI313" s="140"/>
      <c r="BJ313" s="140"/>
      <c r="BK313" s="140"/>
      <c r="BL313" s="140"/>
      <c r="BM313" s="140"/>
      <c r="BN313" s="140"/>
      <c r="BO313" s="140"/>
      <c r="BP313" s="140"/>
      <c r="BQ313" s="140"/>
      <c r="BR313" s="140"/>
      <c r="BS313" s="140"/>
      <c r="BT313" s="140"/>
      <c r="BU313" s="140"/>
      <c r="BV313" s="140"/>
      <c r="BW313" s="140"/>
      <c r="BX313" s="140"/>
      <c r="BY313" s="140"/>
      <c r="BZ313" s="141"/>
      <c r="CA313" s="141"/>
      <c r="CB313" s="141"/>
      <c r="CC313" s="141"/>
      <c r="CD313" s="141"/>
      <c r="CE313" s="141"/>
      <c r="CF313" s="141"/>
    </row>
    <row r="314" spans="61:84" s="139" customFormat="1" ht="12.75" hidden="1">
      <c r="BI314" s="140"/>
      <c r="BJ314" s="140"/>
      <c r="BK314" s="140"/>
      <c r="BL314" s="140"/>
      <c r="BM314" s="140"/>
      <c r="BN314" s="140"/>
      <c r="BO314" s="140"/>
      <c r="BP314" s="140"/>
      <c r="BQ314" s="140"/>
      <c r="BR314" s="140"/>
      <c r="BS314" s="140"/>
      <c r="BT314" s="140"/>
      <c r="BU314" s="140"/>
      <c r="BV314" s="140"/>
      <c r="BW314" s="140"/>
      <c r="BX314" s="140"/>
      <c r="BY314" s="140"/>
      <c r="BZ314" s="141"/>
      <c r="CA314" s="141"/>
      <c r="CB314" s="141"/>
      <c r="CC314" s="141"/>
      <c r="CD314" s="141"/>
      <c r="CE314" s="141"/>
      <c r="CF314" s="141"/>
    </row>
    <row r="315" spans="61:84" s="139" customFormat="1" ht="12.75" hidden="1">
      <c r="BI315" s="140"/>
      <c r="BJ315" s="140"/>
      <c r="BK315" s="140"/>
      <c r="BL315" s="140"/>
      <c r="BM315" s="140"/>
      <c r="BN315" s="140"/>
      <c r="BO315" s="140"/>
      <c r="BP315" s="140"/>
      <c r="BQ315" s="140"/>
      <c r="BR315" s="140"/>
      <c r="BS315" s="140"/>
      <c r="BT315" s="140"/>
      <c r="BU315" s="140"/>
      <c r="BV315" s="140"/>
      <c r="BW315" s="140"/>
      <c r="BX315" s="140"/>
      <c r="BY315" s="140"/>
      <c r="BZ315" s="141"/>
      <c r="CA315" s="141"/>
      <c r="CB315" s="141"/>
      <c r="CC315" s="141"/>
      <c r="CD315" s="141"/>
      <c r="CE315" s="141"/>
      <c r="CF315" s="141"/>
    </row>
    <row r="316" spans="61:84" s="139" customFormat="1" ht="12.75" hidden="1">
      <c r="BI316" s="140"/>
      <c r="BJ316" s="140"/>
      <c r="BK316" s="140"/>
      <c r="BL316" s="140"/>
      <c r="BM316" s="140"/>
      <c r="BN316" s="140"/>
      <c r="BO316" s="140"/>
      <c r="BP316" s="140"/>
      <c r="BQ316" s="140"/>
      <c r="BR316" s="140"/>
      <c r="BS316" s="140"/>
      <c r="BT316" s="140"/>
      <c r="BU316" s="140"/>
      <c r="BV316" s="140"/>
      <c r="BW316" s="140"/>
      <c r="BX316" s="140"/>
      <c r="BY316" s="140"/>
      <c r="BZ316" s="141"/>
      <c r="CA316" s="141"/>
      <c r="CB316" s="141"/>
      <c r="CC316" s="141"/>
      <c r="CD316" s="141"/>
      <c r="CE316" s="141"/>
      <c r="CF316" s="141"/>
    </row>
    <row r="317" spans="61:84" s="139" customFormat="1" ht="12.75" hidden="1">
      <c r="BI317" s="140"/>
      <c r="BJ317" s="140"/>
      <c r="BK317" s="140"/>
      <c r="BL317" s="140"/>
      <c r="BM317" s="140"/>
      <c r="BN317" s="140"/>
      <c r="BO317" s="140"/>
      <c r="BP317" s="140"/>
      <c r="BQ317" s="140"/>
      <c r="BR317" s="140"/>
      <c r="BS317" s="140"/>
      <c r="BT317" s="140"/>
      <c r="BU317" s="140"/>
      <c r="BV317" s="140"/>
      <c r="BW317" s="140"/>
      <c r="BX317" s="140"/>
      <c r="BY317" s="140"/>
      <c r="BZ317" s="141"/>
      <c r="CA317" s="141"/>
      <c r="CB317" s="141"/>
      <c r="CC317" s="141"/>
      <c r="CD317" s="141"/>
      <c r="CE317" s="141"/>
      <c r="CF317" s="141"/>
    </row>
    <row r="318" spans="61:84" s="139" customFormat="1" ht="12.75" hidden="1">
      <c r="BI318" s="140"/>
      <c r="BJ318" s="140"/>
      <c r="BK318" s="140"/>
      <c r="BL318" s="140"/>
      <c r="BM318" s="140"/>
      <c r="BN318" s="140"/>
      <c r="BO318" s="140"/>
      <c r="BP318" s="140"/>
      <c r="BQ318" s="140"/>
      <c r="BR318" s="140"/>
      <c r="BS318" s="140"/>
      <c r="BT318" s="140"/>
      <c r="BU318" s="140"/>
      <c r="BV318" s="140"/>
      <c r="BW318" s="140"/>
      <c r="BX318" s="140"/>
      <c r="BY318" s="140"/>
      <c r="BZ318" s="141"/>
      <c r="CA318" s="141"/>
      <c r="CB318" s="141"/>
      <c r="CC318" s="141"/>
      <c r="CD318" s="141"/>
      <c r="CE318" s="141"/>
      <c r="CF318" s="141"/>
    </row>
    <row r="319" spans="61:84" s="139" customFormat="1" ht="12.75" hidden="1">
      <c r="BI319" s="140"/>
      <c r="BJ319" s="140"/>
      <c r="BK319" s="140"/>
      <c r="BL319" s="140"/>
      <c r="BM319" s="140"/>
      <c r="BN319" s="140"/>
      <c r="BO319" s="140"/>
      <c r="BP319" s="140"/>
      <c r="BQ319" s="140"/>
      <c r="BR319" s="140"/>
      <c r="BS319" s="140"/>
      <c r="BT319" s="140"/>
      <c r="BU319" s="140"/>
      <c r="BV319" s="140"/>
      <c r="BW319" s="140"/>
      <c r="BX319" s="140"/>
      <c r="BY319" s="140"/>
      <c r="BZ319" s="141"/>
      <c r="CA319" s="141"/>
      <c r="CB319" s="141"/>
      <c r="CC319" s="141"/>
      <c r="CD319" s="141"/>
      <c r="CE319" s="141"/>
      <c r="CF319" s="141"/>
    </row>
    <row r="320" spans="61:84" s="139" customFormat="1" ht="12.75" hidden="1">
      <c r="BI320" s="140"/>
      <c r="BJ320" s="140"/>
      <c r="BK320" s="140"/>
      <c r="BL320" s="140"/>
      <c r="BM320" s="140"/>
      <c r="BN320" s="140"/>
      <c r="BO320" s="140"/>
      <c r="BP320" s="140"/>
      <c r="BQ320" s="140"/>
      <c r="BR320" s="140"/>
      <c r="BS320" s="140"/>
      <c r="BT320" s="140"/>
      <c r="BU320" s="140"/>
      <c r="BV320" s="140"/>
      <c r="BW320" s="140"/>
      <c r="BX320" s="140"/>
      <c r="BY320" s="140"/>
      <c r="BZ320" s="141"/>
      <c r="CA320" s="141"/>
      <c r="CB320" s="141"/>
      <c r="CC320" s="141"/>
      <c r="CD320" s="141"/>
      <c r="CE320" s="141"/>
      <c r="CF320" s="141"/>
    </row>
    <row r="321" spans="61:84" s="139" customFormat="1" ht="12.75" hidden="1">
      <c r="BI321" s="140"/>
      <c r="BJ321" s="140"/>
      <c r="BK321" s="140"/>
      <c r="BL321" s="140"/>
      <c r="BM321" s="140"/>
      <c r="BN321" s="140"/>
      <c r="BO321" s="140"/>
      <c r="BP321" s="140"/>
      <c r="BQ321" s="140"/>
      <c r="BR321" s="140"/>
      <c r="BS321" s="140"/>
      <c r="BT321" s="140"/>
      <c r="BU321" s="140"/>
      <c r="BV321" s="140"/>
      <c r="BW321" s="140"/>
      <c r="BX321" s="140"/>
      <c r="BY321" s="140"/>
      <c r="BZ321" s="141"/>
      <c r="CA321" s="141"/>
      <c r="CB321" s="141"/>
      <c r="CC321" s="141"/>
      <c r="CD321" s="141"/>
      <c r="CE321" s="141"/>
      <c r="CF321" s="141"/>
    </row>
    <row r="322" spans="61:84" s="139" customFormat="1" ht="12.75" hidden="1">
      <c r="BI322" s="140"/>
      <c r="BJ322" s="140"/>
      <c r="BK322" s="140"/>
      <c r="BL322" s="140"/>
      <c r="BM322" s="140"/>
      <c r="BN322" s="140"/>
      <c r="BO322" s="140"/>
      <c r="BP322" s="140"/>
      <c r="BQ322" s="140"/>
      <c r="BR322" s="140"/>
      <c r="BS322" s="140"/>
      <c r="BT322" s="140"/>
      <c r="BU322" s="140"/>
      <c r="BV322" s="140"/>
      <c r="BW322" s="140"/>
      <c r="BX322" s="140"/>
      <c r="BY322" s="140"/>
      <c r="BZ322" s="141"/>
      <c r="CA322" s="141"/>
      <c r="CB322" s="141"/>
      <c r="CC322" s="141"/>
      <c r="CD322" s="141"/>
      <c r="CE322" s="141"/>
      <c r="CF322" s="141"/>
    </row>
    <row r="323" spans="61:84" s="139" customFormat="1" ht="12.75" hidden="1">
      <c r="BI323" s="140"/>
      <c r="BJ323" s="140"/>
      <c r="BK323" s="140"/>
      <c r="BL323" s="140"/>
      <c r="BM323" s="140"/>
      <c r="BN323" s="140"/>
      <c r="BO323" s="140"/>
      <c r="BP323" s="140"/>
      <c r="BQ323" s="140"/>
      <c r="BR323" s="140"/>
      <c r="BS323" s="140"/>
      <c r="BT323" s="140"/>
      <c r="BU323" s="140"/>
      <c r="BV323" s="140"/>
      <c r="BW323" s="140"/>
      <c r="BX323" s="140"/>
      <c r="BY323" s="140"/>
      <c r="BZ323" s="141"/>
      <c r="CA323" s="141"/>
      <c r="CB323" s="141"/>
      <c r="CC323" s="141"/>
      <c r="CD323" s="141"/>
      <c r="CE323" s="141"/>
      <c r="CF323" s="141"/>
    </row>
    <row r="324" spans="61:84" s="139" customFormat="1" ht="12.75" hidden="1">
      <c r="BI324" s="140"/>
      <c r="BJ324" s="140"/>
      <c r="BK324" s="140"/>
      <c r="BL324" s="140"/>
      <c r="BM324" s="140"/>
      <c r="BN324" s="140"/>
      <c r="BO324" s="140"/>
      <c r="BP324" s="140"/>
      <c r="BQ324" s="140"/>
      <c r="BR324" s="140"/>
      <c r="BS324" s="140"/>
      <c r="BT324" s="140"/>
      <c r="BU324" s="140"/>
      <c r="BV324" s="140"/>
      <c r="BW324" s="140"/>
      <c r="BX324" s="140"/>
      <c r="BY324" s="140"/>
      <c r="BZ324" s="141"/>
      <c r="CA324" s="141"/>
      <c r="CB324" s="141"/>
      <c r="CC324" s="141"/>
      <c r="CD324" s="141"/>
      <c r="CE324" s="141"/>
      <c r="CF324" s="141"/>
    </row>
    <row r="325" spans="61:84" s="139" customFormat="1" ht="12.75" hidden="1">
      <c r="BI325" s="140"/>
      <c r="BJ325" s="140"/>
      <c r="BK325" s="140"/>
      <c r="BL325" s="140"/>
      <c r="BM325" s="140"/>
      <c r="BN325" s="140"/>
      <c r="BO325" s="140"/>
      <c r="BP325" s="140"/>
      <c r="BQ325" s="140"/>
      <c r="BR325" s="140"/>
      <c r="BS325" s="140"/>
      <c r="BT325" s="140"/>
      <c r="BU325" s="140"/>
      <c r="BV325" s="140"/>
      <c r="BW325" s="140"/>
      <c r="BX325" s="140"/>
      <c r="BY325" s="140"/>
      <c r="BZ325" s="141"/>
      <c r="CA325" s="141"/>
      <c r="CB325" s="141"/>
      <c r="CC325" s="141"/>
      <c r="CD325" s="141"/>
      <c r="CE325" s="141"/>
      <c r="CF325" s="141"/>
    </row>
    <row r="326" spans="61:84" s="139" customFormat="1" ht="12.75" hidden="1">
      <c r="BI326" s="140"/>
      <c r="BJ326" s="140"/>
      <c r="BK326" s="140"/>
      <c r="BL326" s="140"/>
      <c r="BM326" s="140"/>
      <c r="BN326" s="140"/>
      <c r="BO326" s="140"/>
      <c r="BP326" s="140"/>
      <c r="BQ326" s="140"/>
      <c r="BR326" s="140"/>
      <c r="BS326" s="140"/>
      <c r="BT326" s="140"/>
      <c r="BU326" s="140"/>
      <c r="BV326" s="140"/>
      <c r="BW326" s="140"/>
      <c r="BX326" s="140"/>
      <c r="BY326" s="140"/>
      <c r="BZ326" s="141"/>
      <c r="CA326" s="141"/>
      <c r="CB326" s="141"/>
      <c r="CC326" s="141"/>
      <c r="CD326" s="141"/>
      <c r="CE326" s="141"/>
      <c r="CF326" s="141"/>
    </row>
    <row r="327" spans="61:84" s="139" customFormat="1" ht="12.75" hidden="1">
      <c r="BI327" s="140"/>
      <c r="BJ327" s="140"/>
      <c r="BK327" s="140"/>
      <c r="BL327" s="140"/>
      <c r="BM327" s="140"/>
      <c r="BN327" s="140"/>
      <c r="BO327" s="140"/>
      <c r="BP327" s="140"/>
      <c r="BQ327" s="140"/>
      <c r="BR327" s="140"/>
      <c r="BS327" s="140"/>
      <c r="BT327" s="140"/>
      <c r="BU327" s="140"/>
      <c r="BV327" s="140"/>
      <c r="BW327" s="140"/>
      <c r="BX327" s="140"/>
      <c r="BY327" s="140"/>
      <c r="BZ327" s="141"/>
      <c r="CA327" s="141"/>
      <c r="CB327" s="141"/>
      <c r="CC327" s="141"/>
      <c r="CD327" s="141"/>
      <c r="CE327" s="141"/>
      <c r="CF327" s="141"/>
    </row>
    <row r="328" spans="61:84" s="139" customFormat="1" ht="12.75" hidden="1">
      <c r="BI328" s="140"/>
      <c r="BJ328" s="140"/>
      <c r="BK328" s="140"/>
      <c r="BL328" s="140"/>
      <c r="BM328" s="140"/>
      <c r="BN328" s="140"/>
      <c r="BO328" s="140"/>
      <c r="BP328" s="140"/>
      <c r="BQ328" s="140"/>
      <c r="BR328" s="140"/>
      <c r="BS328" s="140"/>
      <c r="BT328" s="140"/>
      <c r="BU328" s="140"/>
      <c r="BV328" s="140"/>
      <c r="BW328" s="140"/>
      <c r="BX328" s="140"/>
      <c r="BY328" s="140"/>
      <c r="BZ328" s="141"/>
      <c r="CA328" s="141"/>
      <c r="CB328" s="141"/>
      <c r="CC328" s="141"/>
      <c r="CD328" s="141"/>
      <c r="CE328" s="141"/>
      <c r="CF328" s="141"/>
    </row>
    <row r="329" spans="61:84" s="139" customFormat="1" ht="12.75" hidden="1">
      <c r="BI329" s="140"/>
      <c r="BJ329" s="140"/>
      <c r="BK329" s="140"/>
      <c r="BL329" s="140"/>
      <c r="BM329" s="140"/>
      <c r="BN329" s="140"/>
      <c r="BO329" s="140"/>
      <c r="BP329" s="140"/>
      <c r="BQ329" s="140"/>
      <c r="BR329" s="140"/>
      <c r="BS329" s="140"/>
      <c r="BT329" s="140"/>
      <c r="BU329" s="140"/>
      <c r="BV329" s="140"/>
      <c r="BW329" s="140"/>
      <c r="BX329" s="140"/>
      <c r="BY329" s="140"/>
      <c r="BZ329" s="141"/>
      <c r="CA329" s="141"/>
      <c r="CB329" s="141"/>
      <c r="CC329" s="141"/>
      <c r="CD329" s="141"/>
      <c r="CE329" s="141"/>
      <c r="CF329" s="141"/>
    </row>
    <row r="330" spans="61:84" s="139" customFormat="1" ht="12.75" hidden="1">
      <c r="BI330" s="140"/>
      <c r="BJ330" s="140"/>
      <c r="BK330" s="140"/>
      <c r="BL330" s="140"/>
      <c r="BM330" s="140"/>
      <c r="BN330" s="140"/>
      <c r="BO330" s="140"/>
      <c r="BP330" s="140"/>
      <c r="BQ330" s="140"/>
      <c r="BR330" s="140"/>
      <c r="BS330" s="140"/>
      <c r="BT330" s="140"/>
      <c r="BU330" s="140"/>
      <c r="BV330" s="140"/>
      <c r="BW330" s="140"/>
      <c r="BX330" s="140"/>
      <c r="BY330" s="140"/>
      <c r="BZ330" s="141"/>
      <c r="CA330" s="141"/>
      <c r="CB330" s="141"/>
      <c r="CC330" s="141"/>
      <c r="CD330" s="141"/>
      <c r="CE330" s="141"/>
      <c r="CF330" s="141"/>
    </row>
    <row r="331" spans="61:84" s="139" customFormat="1" ht="12.75" hidden="1">
      <c r="BI331" s="140"/>
      <c r="BJ331" s="140"/>
      <c r="BK331" s="140"/>
      <c r="BL331" s="140"/>
      <c r="BM331" s="140"/>
      <c r="BN331" s="140"/>
      <c r="BO331" s="140"/>
      <c r="BP331" s="140"/>
      <c r="BQ331" s="140"/>
      <c r="BR331" s="140"/>
      <c r="BS331" s="140"/>
      <c r="BT331" s="140"/>
      <c r="BU331" s="140"/>
      <c r="BV331" s="140"/>
      <c r="BW331" s="140"/>
      <c r="BX331" s="140"/>
      <c r="BY331" s="140"/>
      <c r="BZ331" s="141"/>
      <c r="CA331" s="141"/>
      <c r="CB331" s="141"/>
      <c r="CC331" s="141"/>
      <c r="CD331" s="141"/>
      <c r="CE331" s="141"/>
      <c r="CF331" s="141"/>
    </row>
    <row r="332" spans="61:84" s="139" customFormat="1" ht="12.75" hidden="1">
      <c r="BI332" s="140"/>
      <c r="BJ332" s="140"/>
      <c r="BK332" s="140"/>
      <c r="BL332" s="140"/>
      <c r="BM332" s="140"/>
      <c r="BN332" s="140"/>
      <c r="BO332" s="140"/>
      <c r="BP332" s="140"/>
      <c r="BQ332" s="140"/>
      <c r="BR332" s="140"/>
      <c r="BS332" s="140"/>
      <c r="BT332" s="140"/>
      <c r="BU332" s="140"/>
      <c r="BV332" s="140"/>
      <c r="BW332" s="140"/>
      <c r="BX332" s="140"/>
      <c r="BY332" s="140"/>
      <c r="BZ332" s="141"/>
      <c r="CA332" s="141"/>
      <c r="CB332" s="141"/>
      <c r="CC332" s="141"/>
      <c r="CD332" s="141"/>
      <c r="CE332" s="141"/>
      <c r="CF332" s="141"/>
    </row>
    <row r="333" spans="61:84" s="139" customFormat="1" ht="12.75" hidden="1">
      <c r="BI333" s="140"/>
      <c r="BJ333" s="140"/>
      <c r="BK333" s="140"/>
      <c r="BL333" s="140"/>
      <c r="BM333" s="140"/>
      <c r="BN333" s="140"/>
      <c r="BO333" s="140"/>
      <c r="BP333" s="140"/>
      <c r="BQ333" s="140"/>
      <c r="BR333" s="140"/>
      <c r="BS333" s="140"/>
      <c r="BT333" s="140"/>
      <c r="BU333" s="140"/>
      <c r="BV333" s="140"/>
      <c r="BW333" s="140"/>
      <c r="BX333" s="140"/>
      <c r="BY333" s="140"/>
      <c r="BZ333" s="141"/>
      <c r="CA333" s="141"/>
      <c r="CB333" s="141"/>
      <c r="CC333" s="141"/>
      <c r="CD333" s="141"/>
      <c r="CE333" s="141"/>
      <c r="CF333" s="141"/>
    </row>
    <row r="334" spans="61:84" s="139" customFormat="1" ht="12.75" hidden="1">
      <c r="BI334" s="140"/>
      <c r="BJ334" s="140"/>
      <c r="BK334" s="140"/>
      <c r="BL334" s="140"/>
      <c r="BM334" s="140"/>
      <c r="BN334" s="140"/>
      <c r="BO334" s="140"/>
      <c r="BP334" s="140"/>
      <c r="BQ334" s="140"/>
      <c r="BR334" s="140"/>
      <c r="BS334" s="140"/>
      <c r="BT334" s="140"/>
      <c r="BU334" s="140"/>
      <c r="BV334" s="140"/>
      <c r="BW334" s="140"/>
      <c r="BX334" s="140"/>
      <c r="BY334" s="140"/>
      <c r="BZ334" s="141"/>
      <c r="CA334" s="141"/>
      <c r="CB334" s="141"/>
      <c r="CC334" s="141"/>
      <c r="CD334" s="141"/>
      <c r="CE334" s="141"/>
      <c r="CF334" s="141"/>
    </row>
    <row r="335" spans="61:84" s="139" customFormat="1" ht="12.75" hidden="1">
      <c r="BI335" s="140"/>
      <c r="BJ335" s="140"/>
      <c r="BK335" s="140"/>
      <c r="BL335" s="140"/>
      <c r="BM335" s="140"/>
      <c r="BN335" s="140"/>
      <c r="BO335" s="140"/>
      <c r="BP335" s="140"/>
      <c r="BQ335" s="140"/>
      <c r="BR335" s="140"/>
      <c r="BS335" s="140"/>
      <c r="BT335" s="140"/>
      <c r="BU335" s="140"/>
      <c r="BV335" s="140"/>
      <c r="BW335" s="140"/>
      <c r="BX335" s="140"/>
      <c r="BY335" s="140"/>
      <c r="BZ335" s="141"/>
      <c r="CA335" s="141"/>
      <c r="CB335" s="141"/>
      <c r="CC335" s="141"/>
      <c r="CD335" s="141"/>
      <c r="CE335" s="141"/>
      <c r="CF335" s="141"/>
    </row>
    <row r="336" spans="61:84" s="139" customFormat="1" ht="12.75" hidden="1">
      <c r="BI336" s="140"/>
      <c r="BJ336" s="140"/>
      <c r="BK336" s="140"/>
      <c r="BL336" s="140"/>
      <c r="BM336" s="140"/>
      <c r="BN336" s="140"/>
      <c r="BO336" s="140"/>
      <c r="BP336" s="140"/>
      <c r="BQ336" s="140"/>
      <c r="BR336" s="140"/>
      <c r="BS336" s="140"/>
      <c r="BT336" s="140"/>
      <c r="BU336" s="140"/>
      <c r="BV336" s="140"/>
      <c r="BW336" s="140"/>
      <c r="BX336" s="140"/>
      <c r="BY336" s="140"/>
      <c r="BZ336" s="141"/>
      <c r="CA336" s="141"/>
      <c r="CB336" s="141"/>
      <c r="CC336" s="141"/>
      <c r="CD336" s="141"/>
      <c r="CE336" s="141"/>
      <c r="CF336" s="141"/>
    </row>
    <row r="337" spans="61:84" s="139" customFormat="1" ht="12.75" hidden="1">
      <c r="BI337" s="140"/>
      <c r="BJ337" s="140"/>
      <c r="BK337" s="140"/>
      <c r="BL337" s="140"/>
      <c r="BM337" s="140"/>
      <c r="BN337" s="140"/>
      <c r="BO337" s="140"/>
      <c r="BP337" s="140"/>
      <c r="BQ337" s="140"/>
      <c r="BR337" s="140"/>
      <c r="BS337" s="140"/>
      <c r="BT337" s="140"/>
      <c r="BU337" s="140"/>
      <c r="BV337" s="140"/>
      <c r="BW337" s="140"/>
      <c r="BX337" s="140"/>
      <c r="BY337" s="140"/>
      <c r="BZ337" s="141"/>
      <c r="CA337" s="141"/>
      <c r="CB337" s="141"/>
      <c r="CC337" s="141"/>
      <c r="CD337" s="141"/>
      <c r="CE337" s="141"/>
      <c r="CF337" s="141"/>
    </row>
    <row r="338" spans="61:84" s="139" customFormat="1" ht="12.75" hidden="1">
      <c r="BI338" s="140"/>
      <c r="BJ338" s="140"/>
      <c r="BK338" s="140"/>
      <c r="BL338" s="140"/>
      <c r="BM338" s="140"/>
      <c r="BN338" s="140"/>
      <c r="BO338" s="140"/>
      <c r="BP338" s="140"/>
      <c r="BQ338" s="140"/>
      <c r="BR338" s="140"/>
      <c r="BS338" s="140"/>
      <c r="BT338" s="140"/>
      <c r="BU338" s="140"/>
      <c r="BV338" s="140"/>
      <c r="BW338" s="140"/>
      <c r="BX338" s="140"/>
      <c r="BY338" s="140"/>
      <c r="BZ338" s="141"/>
      <c r="CA338" s="141"/>
      <c r="CB338" s="141"/>
      <c r="CC338" s="141"/>
      <c r="CD338" s="141"/>
      <c r="CE338" s="141"/>
      <c r="CF338" s="141"/>
    </row>
    <row r="339" spans="61:84" s="139" customFormat="1" ht="12.75" hidden="1">
      <c r="BI339" s="140"/>
      <c r="BJ339" s="140"/>
      <c r="BK339" s="140"/>
      <c r="BL339" s="140"/>
      <c r="BM339" s="140"/>
      <c r="BN339" s="140"/>
      <c r="BO339" s="140"/>
      <c r="BP339" s="140"/>
      <c r="BQ339" s="140"/>
      <c r="BR339" s="140"/>
      <c r="BS339" s="140"/>
      <c r="BT339" s="140"/>
      <c r="BU339" s="140"/>
      <c r="BV339" s="140"/>
      <c r="BW339" s="140"/>
      <c r="BX339" s="140"/>
      <c r="BY339" s="140"/>
      <c r="BZ339" s="141"/>
      <c r="CA339" s="141"/>
      <c r="CB339" s="141"/>
      <c r="CC339" s="141"/>
      <c r="CD339" s="141"/>
      <c r="CE339" s="141"/>
      <c r="CF339" s="141"/>
    </row>
    <row r="340" spans="61:84" s="139" customFormat="1" ht="12.75" hidden="1">
      <c r="BI340" s="140"/>
      <c r="BJ340" s="140"/>
      <c r="BK340" s="140"/>
      <c r="BL340" s="140"/>
      <c r="BM340" s="140"/>
      <c r="BN340" s="140"/>
      <c r="BO340" s="140"/>
      <c r="BP340" s="140"/>
      <c r="BQ340" s="140"/>
      <c r="BR340" s="140"/>
      <c r="BS340" s="140"/>
      <c r="BT340" s="140"/>
      <c r="BU340" s="140"/>
      <c r="BV340" s="140"/>
      <c r="BW340" s="140"/>
      <c r="BX340" s="140"/>
      <c r="BY340" s="140"/>
      <c r="BZ340" s="141"/>
      <c r="CA340" s="141"/>
      <c r="CB340" s="141"/>
      <c r="CC340" s="141"/>
      <c r="CD340" s="141"/>
      <c r="CE340" s="141"/>
      <c r="CF340" s="141"/>
    </row>
    <row r="341" spans="61:84" s="139" customFormat="1" ht="12.75" hidden="1">
      <c r="BI341" s="140"/>
      <c r="BJ341" s="140"/>
      <c r="BK341" s="140"/>
      <c r="BL341" s="140"/>
      <c r="BM341" s="140"/>
      <c r="BN341" s="140"/>
      <c r="BO341" s="140"/>
      <c r="BP341" s="140"/>
      <c r="BQ341" s="140"/>
      <c r="BR341" s="140"/>
      <c r="BS341" s="140"/>
      <c r="BT341" s="140"/>
      <c r="BU341" s="140"/>
      <c r="BV341" s="140"/>
      <c r="BW341" s="140"/>
      <c r="BX341" s="140"/>
      <c r="BY341" s="140"/>
      <c r="BZ341" s="141"/>
      <c r="CA341" s="141"/>
      <c r="CB341" s="141"/>
      <c r="CC341" s="141"/>
      <c r="CD341" s="141"/>
      <c r="CE341" s="141"/>
      <c r="CF341" s="141"/>
    </row>
    <row r="342" spans="61:84" s="139" customFormat="1" ht="12.75" hidden="1">
      <c r="BI342" s="140"/>
      <c r="BJ342" s="140"/>
      <c r="BK342" s="140"/>
      <c r="BL342" s="140"/>
      <c r="BM342" s="140"/>
      <c r="BN342" s="140"/>
      <c r="BO342" s="140"/>
      <c r="BP342" s="140"/>
      <c r="BQ342" s="140"/>
      <c r="BR342" s="140"/>
      <c r="BS342" s="140"/>
      <c r="BT342" s="140"/>
      <c r="BU342" s="140"/>
      <c r="BV342" s="140"/>
      <c r="BW342" s="140"/>
      <c r="BX342" s="140"/>
      <c r="BY342" s="140"/>
      <c r="BZ342" s="141"/>
      <c r="CA342" s="141"/>
      <c r="CB342" s="141"/>
      <c r="CC342" s="141"/>
      <c r="CD342" s="141"/>
      <c r="CE342" s="141"/>
      <c r="CF342" s="141"/>
    </row>
    <row r="343" spans="61:84" s="139" customFormat="1" ht="12.75" hidden="1">
      <c r="BI343" s="140"/>
      <c r="BJ343" s="140"/>
      <c r="BK343" s="140"/>
      <c r="BL343" s="140"/>
      <c r="BM343" s="140"/>
      <c r="BN343" s="140"/>
      <c r="BO343" s="140"/>
      <c r="BP343" s="140"/>
      <c r="BQ343" s="140"/>
      <c r="BR343" s="140"/>
      <c r="BS343" s="140"/>
      <c r="BT343" s="140"/>
      <c r="BU343" s="140"/>
      <c r="BV343" s="140"/>
      <c r="BW343" s="140"/>
      <c r="BX343" s="140"/>
      <c r="BY343" s="140"/>
      <c r="BZ343" s="141"/>
      <c r="CA343" s="141"/>
      <c r="CB343" s="141"/>
      <c r="CC343" s="141"/>
      <c r="CD343" s="141"/>
      <c r="CE343" s="141"/>
      <c r="CF343" s="141"/>
    </row>
    <row r="344" spans="61:84" s="139" customFormat="1" ht="12.75" hidden="1">
      <c r="BI344" s="140"/>
      <c r="BJ344" s="140"/>
      <c r="BK344" s="140"/>
      <c r="BL344" s="140"/>
      <c r="BM344" s="140"/>
      <c r="BN344" s="140"/>
      <c r="BO344" s="140"/>
      <c r="BP344" s="140"/>
      <c r="BQ344" s="140"/>
      <c r="BR344" s="140"/>
      <c r="BS344" s="140"/>
      <c r="BT344" s="140"/>
      <c r="BU344" s="140"/>
      <c r="BV344" s="140"/>
      <c r="BW344" s="140"/>
      <c r="BX344" s="140"/>
      <c r="BY344" s="140"/>
      <c r="BZ344" s="141"/>
      <c r="CA344" s="141"/>
      <c r="CB344" s="141"/>
      <c r="CC344" s="141"/>
      <c r="CD344" s="141"/>
      <c r="CE344" s="141"/>
      <c r="CF344" s="141"/>
    </row>
    <row r="345" spans="61:84" s="139" customFormat="1" ht="12.75" hidden="1">
      <c r="BI345" s="140"/>
      <c r="BJ345" s="140"/>
      <c r="BK345" s="140"/>
      <c r="BL345" s="140"/>
      <c r="BM345" s="140"/>
      <c r="BN345" s="140"/>
      <c r="BO345" s="140"/>
      <c r="BP345" s="140"/>
      <c r="BQ345" s="140"/>
      <c r="BR345" s="140"/>
      <c r="BS345" s="140"/>
      <c r="BT345" s="140"/>
      <c r="BU345" s="140"/>
      <c r="BV345" s="140"/>
      <c r="BW345" s="140"/>
      <c r="BX345" s="140"/>
      <c r="BY345" s="140"/>
      <c r="BZ345" s="141"/>
      <c r="CA345" s="141"/>
      <c r="CB345" s="141"/>
      <c r="CC345" s="141"/>
      <c r="CD345" s="141"/>
      <c r="CE345" s="141"/>
      <c r="CF345" s="141"/>
    </row>
    <row r="346" spans="61:84" s="139" customFormat="1" ht="12.75" hidden="1">
      <c r="BI346" s="140"/>
      <c r="BJ346" s="140"/>
      <c r="BK346" s="140"/>
      <c r="BL346" s="140"/>
      <c r="BM346" s="140"/>
      <c r="BN346" s="140"/>
      <c r="BO346" s="140"/>
      <c r="BP346" s="140"/>
      <c r="BQ346" s="140"/>
      <c r="BR346" s="140"/>
      <c r="BS346" s="140"/>
      <c r="BT346" s="140"/>
      <c r="BU346" s="140"/>
      <c r="BV346" s="140"/>
      <c r="BW346" s="140"/>
      <c r="BX346" s="140"/>
      <c r="BY346" s="140"/>
      <c r="BZ346" s="141"/>
      <c r="CA346" s="141"/>
      <c r="CB346" s="141"/>
      <c r="CC346" s="141"/>
      <c r="CD346" s="141"/>
      <c r="CE346" s="141"/>
      <c r="CF346" s="141"/>
    </row>
    <row r="347" spans="61:84" s="139" customFormat="1" ht="12.75" hidden="1">
      <c r="BI347" s="140"/>
      <c r="BJ347" s="140"/>
      <c r="BK347" s="140"/>
      <c r="BL347" s="140"/>
      <c r="BM347" s="140"/>
      <c r="BN347" s="140"/>
      <c r="BO347" s="140"/>
      <c r="BP347" s="140"/>
      <c r="BQ347" s="140"/>
      <c r="BR347" s="140"/>
      <c r="BS347" s="140"/>
      <c r="BT347" s="140"/>
      <c r="BU347" s="140"/>
      <c r="BV347" s="140"/>
      <c r="BW347" s="140"/>
      <c r="BX347" s="140"/>
      <c r="BY347" s="140"/>
      <c r="BZ347" s="141"/>
      <c r="CA347" s="141"/>
      <c r="CB347" s="141"/>
      <c r="CC347" s="141"/>
      <c r="CD347" s="141"/>
      <c r="CE347" s="141"/>
      <c r="CF347" s="141"/>
    </row>
    <row r="348" spans="61:84" s="139" customFormat="1" ht="12.75" hidden="1">
      <c r="BI348" s="140"/>
      <c r="BJ348" s="140"/>
      <c r="BK348" s="140"/>
      <c r="BL348" s="140"/>
      <c r="BM348" s="140"/>
      <c r="BN348" s="140"/>
      <c r="BO348" s="140"/>
      <c r="BP348" s="140"/>
      <c r="BQ348" s="140"/>
      <c r="BR348" s="140"/>
      <c r="BS348" s="140"/>
      <c r="BT348" s="140"/>
      <c r="BU348" s="140"/>
      <c r="BV348" s="140"/>
      <c r="BW348" s="140"/>
      <c r="BX348" s="140"/>
      <c r="BY348" s="140"/>
      <c r="BZ348" s="141"/>
      <c r="CA348" s="141"/>
      <c r="CB348" s="141"/>
      <c r="CC348" s="141"/>
      <c r="CD348" s="141"/>
      <c r="CE348" s="141"/>
      <c r="CF348" s="141"/>
    </row>
    <row r="349" spans="61:84" s="139" customFormat="1" ht="12.75" hidden="1">
      <c r="BI349" s="140"/>
      <c r="BJ349" s="140"/>
      <c r="BK349" s="140"/>
      <c r="BL349" s="140"/>
      <c r="BM349" s="140"/>
      <c r="BN349" s="140"/>
      <c r="BO349" s="140"/>
      <c r="BP349" s="140"/>
      <c r="BQ349" s="140"/>
      <c r="BR349" s="140"/>
      <c r="BS349" s="140"/>
      <c r="BT349" s="140"/>
      <c r="BU349" s="140"/>
      <c r="BV349" s="140"/>
      <c r="BW349" s="140"/>
      <c r="BX349" s="140"/>
      <c r="BY349" s="140"/>
      <c r="BZ349" s="141"/>
      <c r="CA349" s="141"/>
      <c r="CB349" s="141"/>
      <c r="CC349" s="141"/>
      <c r="CD349" s="141"/>
      <c r="CE349" s="141"/>
      <c r="CF349" s="141"/>
    </row>
    <row r="350" spans="61:84" s="139" customFormat="1" ht="12.75" hidden="1">
      <c r="BI350" s="140"/>
      <c r="BJ350" s="140"/>
      <c r="BK350" s="140"/>
      <c r="BL350" s="140"/>
      <c r="BM350" s="140"/>
      <c r="BN350" s="140"/>
      <c r="BO350" s="140"/>
      <c r="BP350" s="140"/>
      <c r="BQ350" s="140"/>
      <c r="BR350" s="140"/>
      <c r="BS350" s="140"/>
      <c r="BT350" s="140"/>
      <c r="BU350" s="140"/>
      <c r="BV350" s="140"/>
      <c r="BW350" s="140"/>
      <c r="BX350" s="140"/>
      <c r="BY350" s="140"/>
      <c r="BZ350" s="141"/>
      <c r="CA350" s="141"/>
      <c r="CB350" s="141"/>
      <c r="CC350" s="141"/>
      <c r="CD350" s="141"/>
      <c r="CE350" s="141"/>
      <c r="CF350" s="141"/>
    </row>
    <row r="351" spans="61:84" s="139" customFormat="1" ht="12.75" hidden="1">
      <c r="BI351" s="140"/>
      <c r="BJ351" s="140"/>
      <c r="BK351" s="140"/>
      <c r="BL351" s="140"/>
      <c r="BM351" s="140"/>
      <c r="BN351" s="140"/>
      <c r="BO351" s="140"/>
      <c r="BP351" s="140"/>
      <c r="BQ351" s="140"/>
      <c r="BR351" s="140"/>
      <c r="BS351" s="140"/>
      <c r="BT351" s="140"/>
      <c r="BU351" s="140"/>
      <c r="BV351" s="140"/>
      <c r="BW351" s="140"/>
      <c r="BX351" s="140"/>
      <c r="BY351" s="140"/>
      <c r="BZ351" s="141"/>
      <c r="CA351" s="141"/>
      <c r="CB351" s="141"/>
      <c r="CC351" s="141"/>
      <c r="CD351" s="141"/>
      <c r="CE351" s="141"/>
      <c r="CF351" s="141"/>
    </row>
    <row r="352" spans="61:84" s="139" customFormat="1" ht="12.75" hidden="1">
      <c r="BI352" s="140"/>
      <c r="BJ352" s="140"/>
      <c r="BK352" s="140"/>
      <c r="BL352" s="140"/>
      <c r="BM352" s="140"/>
      <c r="BN352" s="140"/>
      <c r="BO352" s="140"/>
      <c r="BP352" s="140"/>
      <c r="BQ352" s="140"/>
      <c r="BR352" s="140"/>
      <c r="BS352" s="140"/>
      <c r="BT352" s="140"/>
      <c r="BU352" s="140"/>
      <c r="BV352" s="140"/>
      <c r="BW352" s="140"/>
      <c r="BX352" s="140"/>
      <c r="BY352" s="140"/>
      <c r="BZ352" s="141"/>
      <c r="CA352" s="141"/>
      <c r="CB352" s="141"/>
      <c r="CC352" s="141"/>
      <c r="CD352" s="141"/>
      <c r="CE352" s="141"/>
      <c r="CF352" s="141"/>
    </row>
    <row r="353" spans="61:84" s="139" customFormat="1" ht="12.75" hidden="1">
      <c r="BI353" s="140"/>
      <c r="BJ353" s="140"/>
      <c r="BK353" s="140"/>
      <c r="BL353" s="140"/>
      <c r="BM353" s="140"/>
      <c r="BN353" s="140"/>
      <c r="BO353" s="140"/>
      <c r="BP353" s="140"/>
      <c r="BQ353" s="140"/>
      <c r="BR353" s="140"/>
      <c r="BS353" s="140"/>
      <c r="BT353" s="140"/>
      <c r="BU353" s="140"/>
      <c r="BV353" s="140"/>
      <c r="BW353" s="140"/>
      <c r="BX353" s="140"/>
      <c r="BY353" s="140"/>
      <c r="BZ353" s="141"/>
      <c r="CA353" s="141"/>
      <c r="CB353" s="141"/>
      <c r="CC353" s="141"/>
      <c r="CD353" s="141"/>
      <c r="CE353" s="141"/>
      <c r="CF353" s="141"/>
    </row>
    <row r="354" spans="61:84" s="139" customFormat="1" ht="12.75" hidden="1">
      <c r="BI354" s="140"/>
      <c r="BJ354" s="140"/>
      <c r="BK354" s="140"/>
      <c r="BL354" s="140"/>
      <c r="BM354" s="140"/>
      <c r="BN354" s="140"/>
      <c r="BO354" s="140"/>
      <c r="BP354" s="140"/>
      <c r="BQ354" s="140"/>
      <c r="BR354" s="140"/>
      <c r="BS354" s="140"/>
      <c r="BT354" s="140"/>
      <c r="BU354" s="140"/>
      <c r="BV354" s="140"/>
      <c r="BW354" s="140"/>
      <c r="BX354" s="140"/>
      <c r="BY354" s="140"/>
      <c r="BZ354" s="141"/>
      <c r="CA354" s="141"/>
      <c r="CB354" s="141"/>
      <c r="CC354" s="141"/>
      <c r="CD354" s="141"/>
      <c r="CE354" s="141"/>
      <c r="CF354" s="141"/>
    </row>
    <row r="355" spans="61:84" s="139" customFormat="1" ht="12.75" hidden="1">
      <c r="BI355" s="140"/>
      <c r="BJ355" s="140"/>
      <c r="BK355" s="140"/>
      <c r="BL355" s="140"/>
      <c r="BM355" s="140"/>
      <c r="BN355" s="140"/>
      <c r="BO355" s="140"/>
      <c r="BP355" s="140"/>
      <c r="BQ355" s="140"/>
      <c r="BR355" s="140"/>
      <c r="BS355" s="140"/>
      <c r="BT355" s="140"/>
      <c r="BU355" s="140"/>
      <c r="BV355" s="140"/>
      <c r="BW355" s="140"/>
      <c r="BX355" s="140"/>
      <c r="BY355" s="140"/>
      <c r="BZ355" s="141"/>
      <c r="CA355" s="141"/>
      <c r="CB355" s="141"/>
      <c r="CC355" s="141"/>
      <c r="CD355" s="141"/>
      <c r="CE355" s="141"/>
      <c r="CF355" s="141"/>
    </row>
    <row r="356" spans="61:84" s="139" customFormat="1" ht="12.75" hidden="1">
      <c r="BI356" s="140"/>
      <c r="BJ356" s="140"/>
      <c r="BK356" s="140"/>
      <c r="BL356" s="140"/>
      <c r="BM356" s="140"/>
      <c r="BN356" s="140"/>
      <c r="BO356" s="140"/>
      <c r="BP356" s="140"/>
      <c r="BQ356" s="140"/>
      <c r="BR356" s="140"/>
      <c r="BS356" s="140"/>
      <c r="BT356" s="140"/>
      <c r="BU356" s="140"/>
      <c r="BV356" s="140"/>
      <c r="BW356" s="140"/>
      <c r="BX356" s="140"/>
      <c r="BY356" s="140"/>
      <c r="BZ356" s="141"/>
      <c r="CA356" s="141"/>
      <c r="CB356" s="141"/>
      <c r="CC356" s="141"/>
      <c r="CD356" s="141"/>
      <c r="CE356" s="141"/>
      <c r="CF356" s="141"/>
    </row>
    <row r="357" spans="61:84" s="139" customFormat="1" ht="12.75" hidden="1">
      <c r="BI357" s="140"/>
      <c r="BJ357" s="140"/>
      <c r="BK357" s="140"/>
      <c r="BL357" s="140"/>
      <c r="BM357" s="140"/>
      <c r="BN357" s="140"/>
      <c r="BO357" s="140"/>
      <c r="BP357" s="140"/>
      <c r="BQ357" s="140"/>
      <c r="BR357" s="140"/>
      <c r="BS357" s="140"/>
      <c r="BT357" s="140"/>
      <c r="BU357" s="140"/>
      <c r="BV357" s="140"/>
      <c r="BW357" s="140"/>
      <c r="BX357" s="140"/>
      <c r="BY357" s="140"/>
      <c r="BZ357" s="141"/>
      <c r="CA357" s="141"/>
      <c r="CB357" s="141"/>
      <c r="CC357" s="141"/>
      <c r="CD357" s="141"/>
      <c r="CE357" s="141"/>
      <c r="CF357" s="141"/>
    </row>
    <row r="358" spans="61:84" s="139" customFormat="1" ht="12.75" hidden="1">
      <c r="BI358" s="140"/>
      <c r="BJ358" s="140"/>
      <c r="BK358" s="140"/>
      <c r="BL358" s="140"/>
      <c r="BM358" s="140"/>
      <c r="BN358" s="140"/>
      <c r="BO358" s="140"/>
      <c r="BP358" s="140"/>
      <c r="BQ358" s="140"/>
      <c r="BR358" s="140"/>
      <c r="BS358" s="140"/>
      <c r="BT358" s="140"/>
      <c r="BU358" s="140"/>
      <c r="BV358" s="140"/>
      <c r="BW358" s="140"/>
      <c r="BX358" s="140"/>
      <c r="BY358" s="140"/>
      <c r="BZ358" s="141"/>
      <c r="CA358" s="141"/>
      <c r="CB358" s="141"/>
      <c r="CC358" s="141"/>
      <c r="CD358" s="141"/>
      <c r="CE358" s="141"/>
      <c r="CF358" s="141"/>
    </row>
    <row r="359" spans="61:84" s="139" customFormat="1" ht="12.75" hidden="1">
      <c r="BI359" s="140"/>
      <c r="BJ359" s="140"/>
      <c r="BK359" s="140"/>
      <c r="BL359" s="140"/>
      <c r="BM359" s="140"/>
      <c r="BN359" s="140"/>
      <c r="BO359" s="140"/>
      <c r="BP359" s="140"/>
      <c r="BQ359" s="140"/>
      <c r="BR359" s="140"/>
      <c r="BS359" s="140"/>
      <c r="BT359" s="140"/>
      <c r="BU359" s="140"/>
      <c r="BV359" s="140"/>
      <c r="BW359" s="140"/>
      <c r="BX359" s="140"/>
      <c r="BY359" s="140"/>
      <c r="BZ359" s="141"/>
      <c r="CA359" s="141"/>
      <c r="CB359" s="141"/>
      <c r="CC359" s="141"/>
      <c r="CD359" s="141"/>
      <c r="CE359" s="141"/>
      <c r="CF359" s="141"/>
    </row>
    <row r="360" spans="61:84" s="139" customFormat="1" ht="12.75" hidden="1">
      <c r="BI360" s="140"/>
      <c r="BJ360" s="140"/>
      <c r="BK360" s="140"/>
      <c r="BL360" s="140"/>
      <c r="BM360" s="140"/>
      <c r="BN360" s="140"/>
      <c r="BO360" s="140"/>
      <c r="BP360" s="140"/>
      <c r="BQ360" s="140"/>
      <c r="BR360" s="140"/>
      <c r="BS360" s="140"/>
      <c r="BT360" s="140"/>
      <c r="BU360" s="140"/>
      <c r="BV360" s="140"/>
      <c r="BW360" s="140"/>
      <c r="BX360" s="140"/>
      <c r="BY360" s="140"/>
      <c r="BZ360" s="141"/>
      <c r="CA360" s="141"/>
      <c r="CB360" s="141"/>
      <c r="CC360" s="141"/>
      <c r="CD360" s="141"/>
      <c r="CE360" s="141"/>
      <c r="CF360" s="141"/>
    </row>
    <row r="361" spans="61:84" s="139" customFormat="1" ht="12.75" hidden="1">
      <c r="BI361" s="140"/>
      <c r="BJ361" s="140"/>
      <c r="BK361" s="140"/>
      <c r="BL361" s="140"/>
      <c r="BM361" s="140"/>
      <c r="BN361" s="140"/>
      <c r="BO361" s="140"/>
      <c r="BP361" s="140"/>
      <c r="BQ361" s="140"/>
      <c r="BR361" s="140"/>
      <c r="BS361" s="140"/>
      <c r="BT361" s="140"/>
      <c r="BU361" s="140"/>
      <c r="BV361" s="140"/>
      <c r="BW361" s="140"/>
      <c r="BX361" s="140"/>
      <c r="BY361" s="140"/>
      <c r="BZ361" s="141"/>
      <c r="CA361" s="141"/>
      <c r="CB361" s="141"/>
      <c r="CC361" s="141"/>
      <c r="CD361" s="141"/>
      <c r="CE361" s="141"/>
      <c r="CF361" s="141"/>
    </row>
    <row r="362" spans="61:84" s="139" customFormat="1" ht="12.75" hidden="1">
      <c r="BI362" s="140"/>
      <c r="BJ362" s="140"/>
      <c r="BK362" s="140"/>
      <c r="BL362" s="140"/>
      <c r="BM362" s="140"/>
      <c r="BN362" s="140"/>
      <c r="BO362" s="140"/>
      <c r="BP362" s="140"/>
      <c r="BQ362" s="140"/>
      <c r="BR362" s="140"/>
      <c r="BS362" s="140"/>
      <c r="BT362" s="140"/>
      <c r="BU362" s="140"/>
      <c r="BV362" s="140"/>
      <c r="BW362" s="140"/>
      <c r="BX362" s="140"/>
      <c r="BY362" s="140"/>
      <c r="BZ362" s="141"/>
      <c r="CA362" s="141"/>
      <c r="CB362" s="141"/>
      <c r="CC362" s="141"/>
      <c r="CD362" s="141"/>
      <c r="CE362" s="141"/>
      <c r="CF362" s="141"/>
    </row>
    <row r="363" spans="61:84" s="139" customFormat="1" ht="12.75" hidden="1">
      <c r="BI363" s="140"/>
      <c r="BJ363" s="140"/>
      <c r="BK363" s="140"/>
      <c r="BL363" s="140"/>
      <c r="BM363" s="140"/>
      <c r="BN363" s="140"/>
      <c r="BO363" s="140"/>
      <c r="BP363" s="140"/>
      <c r="BQ363" s="140"/>
      <c r="BR363" s="140"/>
      <c r="BS363" s="140"/>
      <c r="BT363" s="140"/>
      <c r="BU363" s="140"/>
      <c r="BV363" s="140"/>
      <c r="BW363" s="140"/>
      <c r="BX363" s="140"/>
      <c r="BY363" s="140"/>
      <c r="BZ363" s="141"/>
      <c r="CA363" s="141"/>
      <c r="CB363" s="141"/>
      <c r="CC363" s="141"/>
      <c r="CD363" s="141"/>
      <c r="CE363" s="141"/>
      <c r="CF363" s="141"/>
    </row>
    <row r="364" spans="61:84" s="139" customFormat="1" ht="12.75" hidden="1">
      <c r="BI364" s="140"/>
      <c r="BJ364" s="140"/>
      <c r="BK364" s="140"/>
      <c r="BL364" s="140"/>
      <c r="BM364" s="140"/>
      <c r="BN364" s="140"/>
      <c r="BO364" s="140"/>
      <c r="BP364" s="140"/>
      <c r="BQ364" s="140"/>
      <c r="BR364" s="140"/>
      <c r="BS364" s="140"/>
      <c r="BT364" s="140"/>
      <c r="BU364" s="140"/>
      <c r="BV364" s="140"/>
      <c r="BW364" s="140"/>
      <c r="BX364" s="140"/>
      <c r="BY364" s="140"/>
      <c r="BZ364" s="141"/>
      <c r="CA364" s="141"/>
      <c r="CB364" s="141"/>
      <c r="CC364" s="141"/>
      <c r="CD364" s="141"/>
      <c r="CE364" s="141"/>
      <c r="CF364" s="141"/>
    </row>
    <row r="365" spans="61:84" s="139" customFormat="1" ht="12.75" hidden="1">
      <c r="BI365" s="140"/>
      <c r="BJ365" s="140"/>
      <c r="BK365" s="140"/>
      <c r="BL365" s="140"/>
      <c r="BM365" s="140"/>
      <c r="BN365" s="140"/>
      <c r="BO365" s="140"/>
      <c r="BP365" s="140"/>
      <c r="BQ365" s="140"/>
      <c r="BR365" s="140"/>
      <c r="BS365" s="140"/>
      <c r="BT365" s="140"/>
      <c r="BU365" s="140"/>
      <c r="BV365" s="140"/>
      <c r="BW365" s="140"/>
      <c r="BX365" s="140"/>
      <c r="BY365" s="140"/>
      <c r="BZ365" s="141"/>
      <c r="CA365" s="141"/>
      <c r="CB365" s="141"/>
      <c r="CC365" s="141"/>
      <c r="CD365" s="141"/>
      <c r="CE365" s="141"/>
      <c r="CF365" s="141"/>
    </row>
    <row r="366" spans="61:84" s="139" customFormat="1" ht="12.75" hidden="1">
      <c r="BI366" s="140"/>
      <c r="BJ366" s="140"/>
      <c r="BK366" s="140"/>
      <c r="BL366" s="140"/>
      <c r="BM366" s="140"/>
      <c r="BN366" s="140"/>
      <c r="BO366" s="140"/>
      <c r="BP366" s="140"/>
      <c r="BQ366" s="140"/>
      <c r="BR366" s="140"/>
      <c r="BS366" s="140"/>
      <c r="BT366" s="140"/>
      <c r="BU366" s="140"/>
      <c r="BV366" s="140"/>
      <c r="BW366" s="140"/>
      <c r="BX366" s="140"/>
      <c r="BY366" s="140"/>
      <c r="BZ366" s="141"/>
      <c r="CA366" s="141"/>
      <c r="CB366" s="141"/>
      <c r="CC366" s="141"/>
      <c r="CD366" s="141"/>
      <c r="CE366" s="141"/>
      <c r="CF366" s="141"/>
    </row>
    <row r="367" spans="61:84" s="139" customFormat="1" ht="12.75" hidden="1">
      <c r="BI367" s="140"/>
      <c r="BJ367" s="140"/>
      <c r="BK367" s="140"/>
      <c r="BL367" s="140"/>
      <c r="BM367" s="140"/>
      <c r="BN367" s="140"/>
      <c r="BO367" s="140"/>
      <c r="BP367" s="140"/>
      <c r="BQ367" s="140"/>
      <c r="BR367" s="140"/>
      <c r="BS367" s="140"/>
      <c r="BT367" s="140"/>
      <c r="BU367" s="140"/>
      <c r="BV367" s="140"/>
      <c r="BW367" s="140"/>
      <c r="BX367" s="140"/>
      <c r="BY367" s="140"/>
      <c r="BZ367" s="141"/>
      <c r="CA367" s="141"/>
      <c r="CB367" s="141"/>
      <c r="CC367" s="141"/>
      <c r="CD367" s="141"/>
      <c r="CE367" s="141"/>
      <c r="CF367" s="141"/>
    </row>
    <row r="368" spans="61:84" s="139" customFormat="1" ht="12.75" hidden="1">
      <c r="BI368" s="140"/>
      <c r="BJ368" s="140"/>
      <c r="BK368" s="140"/>
      <c r="BL368" s="140"/>
      <c r="BM368" s="140"/>
      <c r="BN368" s="140"/>
      <c r="BO368" s="140"/>
      <c r="BP368" s="140"/>
      <c r="BQ368" s="140"/>
      <c r="BR368" s="140"/>
      <c r="BS368" s="140"/>
      <c r="BT368" s="140"/>
      <c r="BU368" s="140"/>
      <c r="BV368" s="140"/>
      <c r="BW368" s="140"/>
      <c r="BX368" s="140"/>
      <c r="BY368" s="140"/>
      <c r="BZ368" s="141"/>
      <c r="CA368" s="141"/>
      <c r="CB368" s="141"/>
      <c r="CC368" s="141"/>
      <c r="CD368" s="141"/>
      <c r="CE368" s="141"/>
      <c r="CF368" s="141"/>
    </row>
    <row r="369" spans="61:84" s="139" customFormat="1" ht="12.75" hidden="1">
      <c r="BI369" s="140"/>
      <c r="BJ369" s="140"/>
      <c r="BK369" s="140"/>
      <c r="BL369" s="140"/>
      <c r="BM369" s="140"/>
      <c r="BN369" s="140"/>
      <c r="BO369" s="140"/>
      <c r="BP369" s="140"/>
      <c r="BQ369" s="140"/>
      <c r="BR369" s="140"/>
      <c r="BS369" s="140"/>
      <c r="BT369" s="140"/>
      <c r="BU369" s="140"/>
      <c r="BV369" s="140"/>
      <c r="BW369" s="140"/>
      <c r="BX369" s="140"/>
      <c r="BY369" s="140"/>
      <c r="BZ369" s="141"/>
      <c r="CA369" s="141"/>
      <c r="CB369" s="141"/>
      <c r="CC369" s="141"/>
      <c r="CD369" s="141"/>
      <c r="CE369" s="141"/>
      <c r="CF369" s="141"/>
    </row>
    <row r="370" spans="61:84" s="139" customFormat="1" ht="12.75" hidden="1">
      <c r="BI370" s="140"/>
      <c r="BJ370" s="140"/>
      <c r="BK370" s="140"/>
      <c r="BL370" s="140"/>
      <c r="BM370" s="140"/>
      <c r="BN370" s="140"/>
      <c r="BO370" s="140"/>
      <c r="BP370" s="140"/>
      <c r="BQ370" s="140"/>
      <c r="BR370" s="140"/>
      <c r="BS370" s="140"/>
      <c r="BT370" s="140"/>
      <c r="BU370" s="140"/>
      <c r="BV370" s="140"/>
      <c r="BW370" s="140"/>
      <c r="BX370" s="140"/>
      <c r="BY370" s="140"/>
      <c r="BZ370" s="141"/>
      <c r="CA370" s="141"/>
      <c r="CB370" s="141"/>
      <c r="CC370" s="141"/>
      <c r="CD370" s="141"/>
      <c r="CE370" s="141"/>
      <c r="CF370" s="141"/>
    </row>
    <row r="371" spans="61:84" s="139" customFormat="1" ht="12.75" hidden="1">
      <c r="BI371" s="140"/>
      <c r="BJ371" s="140"/>
      <c r="BK371" s="140"/>
      <c r="BL371" s="140"/>
      <c r="BM371" s="140"/>
      <c r="BN371" s="140"/>
      <c r="BO371" s="140"/>
      <c r="BP371" s="140"/>
      <c r="BQ371" s="140"/>
      <c r="BR371" s="140"/>
      <c r="BS371" s="140"/>
      <c r="BT371" s="140"/>
      <c r="BU371" s="140"/>
      <c r="BV371" s="140"/>
      <c r="BW371" s="140"/>
      <c r="BX371" s="140"/>
      <c r="BY371" s="140"/>
      <c r="BZ371" s="141"/>
      <c r="CA371" s="141"/>
      <c r="CB371" s="141"/>
      <c r="CC371" s="141"/>
      <c r="CD371" s="141"/>
      <c r="CE371" s="141"/>
      <c r="CF371" s="141"/>
    </row>
    <row r="372" spans="61:84" s="139" customFormat="1" ht="12.75" hidden="1">
      <c r="BI372" s="140"/>
      <c r="BJ372" s="140"/>
      <c r="BK372" s="140"/>
      <c r="BL372" s="140"/>
      <c r="BM372" s="140"/>
      <c r="BN372" s="140"/>
      <c r="BO372" s="140"/>
      <c r="BP372" s="140"/>
      <c r="BQ372" s="140"/>
      <c r="BR372" s="140"/>
      <c r="BS372" s="140"/>
      <c r="BT372" s="140"/>
      <c r="BU372" s="140"/>
      <c r="BV372" s="140"/>
      <c r="BW372" s="140"/>
      <c r="BX372" s="140"/>
      <c r="BY372" s="140"/>
      <c r="BZ372" s="141"/>
      <c r="CA372" s="141"/>
      <c r="CB372" s="141"/>
      <c r="CC372" s="141"/>
      <c r="CD372" s="141"/>
      <c r="CE372" s="141"/>
      <c r="CF372" s="141"/>
    </row>
    <row r="373" spans="61:84" s="139" customFormat="1" ht="12.75" hidden="1">
      <c r="BI373" s="140"/>
      <c r="BJ373" s="140"/>
      <c r="BK373" s="140"/>
      <c r="BL373" s="140"/>
      <c r="BM373" s="140"/>
      <c r="BN373" s="140"/>
      <c r="BO373" s="140"/>
      <c r="BP373" s="140"/>
      <c r="BQ373" s="140"/>
      <c r="BR373" s="140"/>
      <c r="BS373" s="140"/>
      <c r="BT373" s="140"/>
      <c r="BU373" s="140"/>
      <c r="BV373" s="140"/>
      <c r="BW373" s="140"/>
      <c r="BX373" s="140"/>
      <c r="BY373" s="140"/>
      <c r="BZ373" s="141"/>
      <c r="CA373" s="141"/>
      <c r="CB373" s="141"/>
      <c r="CC373" s="141"/>
      <c r="CD373" s="141"/>
      <c r="CE373" s="141"/>
      <c r="CF373" s="141"/>
    </row>
    <row r="374" spans="61:84" s="139" customFormat="1" ht="12.75" hidden="1">
      <c r="BI374" s="140"/>
      <c r="BJ374" s="140"/>
      <c r="BK374" s="140"/>
      <c r="BL374" s="140"/>
      <c r="BM374" s="140"/>
      <c r="BN374" s="140"/>
      <c r="BO374" s="140"/>
      <c r="BP374" s="140"/>
      <c r="BQ374" s="140"/>
      <c r="BR374" s="140"/>
      <c r="BS374" s="140"/>
      <c r="BT374" s="140"/>
      <c r="BU374" s="140"/>
      <c r="BV374" s="140"/>
      <c r="BW374" s="140"/>
      <c r="BX374" s="140"/>
      <c r="BY374" s="140"/>
      <c r="BZ374" s="141"/>
      <c r="CA374" s="141"/>
      <c r="CB374" s="141"/>
      <c r="CC374" s="141"/>
      <c r="CD374" s="141"/>
      <c r="CE374" s="141"/>
      <c r="CF374" s="141"/>
    </row>
    <row r="375" spans="61:84" s="139" customFormat="1" ht="12.75" hidden="1">
      <c r="BI375" s="140"/>
      <c r="BJ375" s="140"/>
      <c r="BK375" s="140"/>
      <c r="BL375" s="140"/>
      <c r="BM375" s="140"/>
      <c r="BN375" s="140"/>
      <c r="BO375" s="140"/>
      <c r="BP375" s="140"/>
      <c r="BQ375" s="140"/>
      <c r="BR375" s="140"/>
      <c r="BS375" s="140"/>
      <c r="BT375" s="140"/>
      <c r="BU375" s="140"/>
      <c r="BV375" s="140"/>
      <c r="BW375" s="140"/>
      <c r="BX375" s="140"/>
      <c r="BY375" s="140"/>
      <c r="BZ375" s="141"/>
      <c r="CA375" s="141"/>
      <c r="CB375" s="141"/>
      <c r="CC375" s="141"/>
      <c r="CD375" s="141"/>
      <c r="CE375" s="141"/>
      <c r="CF375" s="141"/>
    </row>
    <row r="376" spans="61:84" s="139" customFormat="1" ht="12.75" hidden="1">
      <c r="BI376" s="140"/>
      <c r="BJ376" s="140"/>
      <c r="BK376" s="140"/>
      <c r="BL376" s="140"/>
      <c r="BM376" s="140"/>
      <c r="BN376" s="140"/>
      <c r="BO376" s="140"/>
      <c r="BP376" s="140"/>
      <c r="BQ376" s="140"/>
      <c r="BR376" s="140"/>
      <c r="BS376" s="140"/>
      <c r="BT376" s="140"/>
      <c r="BU376" s="140"/>
      <c r="BV376" s="140"/>
      <c r="BW376" s="140"/>
      <c r="BX376" s="140"/>
      <c r="BY376" s="140"/>
      <c r="BZ376" s="141"/>
      <c r="CA376" s="141"/>
      <c r="CB376" s="141"/>
      <c r="CC376" s="141"/>
      <c r="CD376" s="141"/>
      <c r="CE376" s="141"/>
      <c r="CF376" s="141"/>
    </row>
    <row r="377" spans="61:84" s="139" customFormat="1" ht="12.75" hidden="1">
      <c r="BI377" s="140"/>
      <c r="BJ377" s="140"/>
      <c r="BK377" s="140"/>
      <c r="BL377" s="140"/>
      <c r="BM377" s="140"/>
      <c r="BN377" s="140"/>
      <c r="BO377" s="140"/>
      <c r="BP377" s="140"/>
      <c r="BQ377" s="140"/>
      <c r="BR377" s="140"/>
      <c r="BS377" s="140"/>
      <c r="BT377" s="140"/>
      <c r="BU377" s="140"/>
      <c r="BV377" s="140"/>
      <c r="BW377" s="140"/>
      <c r="BX377" s="140"/>
      <c r="BY377" s="140"/>
      <c r="BZ377" s="141"/>
      <c r="CA377" s="141"/>
      <c r="CB377" s="141"/>
      <c r="CC377" s="141"/>
      <c r="CD377" s="141"/>
      <c r="CE377" s="141"/>
      <c r="CF377" s="141"/>
    </row>
    <row r="378" spans="61:84" s="139" customFormat="1" ht="12.75" hidden="1">
      <c r="BI378" s="140"/>
      <c r="BJ378" s="140"/>
      <c r="BK378" s="140"/>
      <c r="BL378" s="140"/>
      <c r="BM378" s="140"/>
      <c r="BN378" s="140"/>
      <c r="BO378" s="140"/>
      <c r="BP378" s="140"/>
      <c r="BQ378" s="140"/>
      <c r="BR378" s="140"/>
      <c r="BS378" s="140"/>
      <c r="BT378" s="140"/>
      <c r="BU378" s="140"/>
      <c r="BV378" s="140"/>
      <c r="BW378" s="140"/>
      <c r="BX378" s="140"/>
      <c r="BY378" s="140"/>
      <c r="BZ378" s="141"/>
      <c r="CA378" s="141"/>
      <c r="CB378" s="141"/>
      <c r="CC378" s="141"/>
      <c r="CD378" s="141"/>
      <c r="CE378" s="141"/>
      <c r="CF378" s="141"/>
    </row>
    <row r="379" spans="61:84" s="139" customFormat="1" ht="12.75" hidden="1">
      <c r="BI379" s="140"/>
      <c r="BJ379" s="140"/>
      <c r="BK379" s="140"/>
      <c r="BL379" s="140"/>
      <c r="BM379" s="140"/>
      <c r="BN379" s="140"/>
      <c r="BO379" s="140"/>
      <c r="BP379" s="140"/>
      <c r="BQ379" s="140"/>
      <c r="BR379" s="140"/>
      <c r="BS379" s="140"/>
      <c r="BT379" s="140"/>
      <c r="BU379" s="140"/>
      <c r="BV379" s="140"/>
      <c r="BW379" s="140"/>
      <c r="BX379" s="140"/>
      <c r="BY379" s="140"/>
      <c r="BZ379" s="141"/>
      <c r="CA379" s="141"/>
      <c r="CB379" s="141"/>
      <c r="CC379" s="141"/>
      <c r="CD379" s="141"/>
      <c r="CE379" s="141"/>
      <c r="CF379" s="141"/>
    </row>
    <row r="380" spans="61:84" s="139" customFormat="1" ht="12.75" hidden="1">
      <c r="BI380" s="140"/>
      <c r="BJ380" s="140"/>
      <c r="BK380" s="140"/>
      <c r="BL380" s="140"/>
      <c r="BM380" s="140"/>
      <c r="BN380" s="140"/>
      <c r="BO380" s="140"/>
      <c r="BP380" s="140"/>
      <c r="BQ380" s="140"/>
      <c r="BR380" s="140"/>
      <c r="BS380" s="140"/>
      <c r="BT380" s="140"/>
      <c r="BU380" s="140"/>
      <c r="BV380" s="140"/>
      <c r="BW380" s="140"/>
      <c r="BX380" s="140"/>
      <c r="BY380" s="140"/>
      <c r="BZ380" s="141"/>
      <c r="CA380" s="141"/>
      <c r="CB380" s="141"/>
      <c r="CC380" s="141"/>
      <c r="CD380" s="141"/>
      <c r="CE380" s="141"/>
      <c r="CF380" s="141"/>
    </row>
    <row r="381" spans="61:84" s="139" customFormat="1" ht="12.75" hidden="1">
      <c r="BI381" s="140"/>
      <c r="BJ381" s="140"/>
      <c r="BK381" s="140"/>
      <c r="BL381" s="140"/>
      <c r="BM381" s="140"/>
      <c r="BN381" s="140"/>
      <c r="BO381" s="140"/>
      <c r="BP381" s="140"/>
      <c r="BQ381" s="140"/>
      <c r="BR381" s="140"/>
      <c r="BS381" s="140"/>
      <c r="BT381" s="140"/>
      <c r="BU381" s="140"/>
      <c r="BV381" s="140"/>
      <c r="BW381" s="140"/>
      <c r="BX381" s="140"/>
      <c r="BY381" s="140"/>
      <c r="BZ381" s="141"/>
      <c r="CA381" s="141"/>
      <c r="CB381" s="141"/>
      <c r="CC381" s="141"/>
      <c r="CD381" s="141"/>
      <c r="CE381" s="141"/>
      <c r="CF381" s="141"/>
    </row>
    <row r="382" spans="61:84" s="139" customFormat="1" ht="12.75" hidden="1">
      <c r="BI382" s="140"/>
      <c r="BJ382" s="140"/>
      <c r="BK382" s="140"/>
      <c r="BL382" s="140"/>
      <c r="BM382" s="140"/>
      <c r="BN382" s="140"/>
      <c r="BO382" s="140"/>
      <c r="BP382" s="140"/>
      <c r="BQ382" s="140"/>
      <c r="BR382" s="140"/>
      <c r="BS382" s="140"/>
      <c r="BT382" s="140"/>
      <c r="BU382" s="140"/>
      <c r="BV382" s="140"/>
      <c r="BW382" s="140"/>
      <c r="BX382" s="140"/>
      <c r="BY382" s="140"/>
      <c r="BZ382" s="141"/>
      <c r="CA382" s="141"/>
      <c r="CB382" s="141"/>
      <c r="CC382" s="141"/>
      <c r="CD382" s="141"/>
      <c r="CE382" s="141"/>
      <c r="CF382" s="141"/>
    </row>
    <row r="383" spans="61:84" s="139" customFormat="1" ht="12.75" hidden="1">
      <c r="BI383" s="140"/>
      <c r="BJ383" s="140"/>
      <c r="BK383" s="140"/>
      <c r="BL383" s="140"/>
      <c r="BM383" s="140"/>
      <c r="BN383" s="140"/>
      <c r="BO383" s="140"/>
      <c r="BP383" s="140"/>
      <c r="BQ383" s="140"/>
      <c r="BR383" s="140"/>
      <c r="BS383" s="140"/>
      <c r="BT383" s="140"/>
      <c r="BU383" s="140"/>
      <c r="BV383" s="140"/>
      <c r="BW383" s="140"/>
      <c r="BX383" s="140"/>
      <c r="BY383" s="140"/>
      <c r="BZ383" s="141"/>
      <c r="CA383" s="141"/>
      <c r="CB383" s="141"/>
      <c r="CC383" s="141"/>
      <c r="CD383" s="141"/>
      <c r="CE383" s="141"/>
      <c r="CF383" s="141"/>
    </row>
    <row r="384" spans="61:84" s="139" customFormat="1" ht="12.75" hidden="1">
      <c r="BI384" s="140"/>
      <c r="BJ384" s="140"/>
      <c r="BK384" s="140"/>
      <c r="BL384" s="140"/>
      <c r="BM384" s="140"/>
      <c r="BN384" s="140"/>
      <c r="BO384" s="140"/>
      <c r="BP384" s="140"/>
      <c r="BQ384" s="140"/>
      <c r="BR384" s="140"/>
      <c r="BS384" s="140"/>
      <c r="BT384" s="140"/>
      <c r="BU384" s="140"/>
      <c r="BV384" s="140"/>
      <c r="BW384" s="140"/>
      <c r="BX384" s="140"/>
      <c r="BY384" s="140"/>
      <c r="BZ384" s="141"/>
      <c r="CA384" s="141"/>
      <c r="CB384" s="141"/>
      <c r="CC384" s="141"/>
      <c r="CD384" s="141"/>
      <c r="CE384" s="141"/>
      <c r="CF384" s="141"/>
    </row>
    <row r="385" spans="61:84" s="139" customFormat="1" ht="12.75" hidden="1">
      <c r="BI385" s="140"/>
      <c r="BJ385" s="140"/>
      <c r="BK385" s="140"/>
      <c r="BL385" s="140"/>
      <c r="BM385" s="140"/>
      <c r="BN385" s="140"/>
      <c r="BO385" s="140"/>
      <c r="BP385" s="140"/>
      <c r="BQ385" s="140"/>
      <c r="BR385" s="140"/>
      <c r="BS385" s="140"/>
      <c r="BT385" s="140"/>
      <c r="BU385" s="140"/>
      <c r="BV385" s="140"/>
      <c r="BW385" s="140"/>
      <c r="BX385" s="140"/>
      <c r="BY385" s="140"/>
      <c r="BZ385" s="141"/>
      <c r="CA385" s="141"/>
      <c r="CB385" s="141"/>
      <c r="CC385" s="141"/>
      <c r="CD385" s="141"/>
      <c r="CE385" s="141"/>
      <c r="CF385" s="141"/>
    </row>
    <row r="386" spans="61:84" s="139" customFormat="1" ht="12.75" hidden="1">
      <c r="BI386" s="140"/>
      <c r="BJ386" s="140"/>
      <c r="BK386" s="140"/>
      <c r="BL386" s="140"/>
      <c r="BM386" s="140"/>
      <c r="BN386" s="140"/>
      <c r="BO386" s="140"/>
      <c r="BP386" s="140"/>
      <c r="BQ386" s="140"/>
      <c r="BR386" s="140"/>
      <c r="BS386" s="140"/>
      <c r="BT386" s="140"/>
      <c r="BU386" s="140"/>
      <c r="BV386" s="140"/>
      <c r="BW386" s="140"/>
      <c r="BX386" s="140"/>
      <c r="BY386" s="140"/>
      <c r="BZ386" s="141"/>
      <c r="CA386" s="141"/>
      <c r="CB386" s="141"/>
      <c r="CC386" s="141"/>
      <c r="CD386" s="141"/>
      <c r="CE386" s="141"/>
      <c r="CF386" s="141"/>
    </row>
    <row r="387" spans="61:84" s="139" customFormat="1" ht="12.75" hidden="1">
      <c r="BI387" s="140"/>
      <c r="BJ387" s="140"/>
      <c r="BK387" s="140"/>
      <c r="BL387" s="140"/>
      <c r="BM387" s="140"/>
      <c r="BN387" s="140"/>
      <c r="BO387" s="140"/>
      <c r="BP387" s="140"/>
      <c r="BQ387" s="140"/>
      <c r="BR387" s="140"/>
      <c r="BS387" s="140"/>
      <c r="BT387" s="140"/>
      <c r="BU387" s="140"/>
      <c r="BV387" s="140"/>
      <c r="BW387" s="140"/>
      <c r="BX387" s="140"/>
      <c r="BY387" s="140"/>
      <c r="BZ387" s="141"/>
      <c r="CA387" s="141"/>
      <c r="CB387" s="141"/>
      <c r="CC387" s="141"/>
      <c r="CD387" s="141"/>
      <c r="CE387" s="141"/>
      <c r="CF387" s="141"/>
    </row>
    <row r="388" spans="61:84" s="139" customFormat="1" ht="12.75" hidden="1">
      <c r="BI388" s="140"/>
      <c r="BJ388" s="140"/>
      <c r="BK388" s="140"/>
      <c r="BL388" s="140"/>
      <c r="BM388" s="140"/>
      <c r="BN388" s="140"/>
      <c r="BO388" s="140"/>
      <c r="BP388" s="140"/>
      <c r="BQ388" s="140"/>
      <c r="BR388" s="140"/>
      <c r="BS388" s="140"/>
      <c r="BT388" s="140"/>
      <c r="BU388" s="140"/>
      <c r="BV388" s="140"/>
      <c r="BW388" s="140"/>
      <c r="BX388" s="140"/>
      <c r="BY388" s="140"/>
      <c r="BZ388" s="141"/>
      <c r="CA388" s="141"/>
      <c r="CB388" s="141"/>
      <c r="CC388" s="141"/>
      <c r="CD388" s="141"/>
      <c r="CE388" s="141"/>
      <c r="CF388" s="141"/>
    </row>
    <row r="389" spans="61:84" s="139" customFormat="1" ht="12.75" hidden="1">
      <c r="BI389" s="140"/>
      <c r="BJ389" s="140"/>
      <c r="BK389" s="140"/>
      <c r="BL389" s="140"/>
      <c r="BM389" s="140"/>
      <c r="BN389" s="140"/>
      <c r="BO389" s="140"/>
      <c r="BP389" s="140"/>
      <c r="BQ389" s="140"/>
      <c r="BR389" s="140"/>
      <c r="BS389" s="140"/>
      <c r="BT389" s="140"/>
      <c r="BU389" s="140"/>
      <c r="BV389" s="140"/>
      <c r="BW389" s="140"/>
      <c r="BX389" s="140"/>
      <c r="BY389" s="140"/>
      <c r="BZ389" s="141"/>
      <c r="CA389" s="141"/>
      <c r="CB389" s="141"/>
      <c r="CC389" s="141"/>
      <c r="CD389" s="141"/>
      <c r="CE389" s="141"/>
      <c r="CF389" s="141"/>
    </row>
    <row r="390" spans="61:84" s="139" customFormat="1" ht="12.75" hidden="1">
      <c r="BI390" s="140"/>
      <c r="BJ390" s="140"/>
      <c r="BK390" s="140"/>
      <c r="BL390" s="140"/>
      <c r="BM390" s="140"/>
      <c r="BN390" s="140"/>
      <c r="BO390" s="140"/>
      <c r="BP390" s="140"/>
      <c r="BQ390" s="140"/>
      <c r="BR390" s="140"/>
      <c r="BS390" s="140"/>
      <c r="BT390" s="140"/>
      <c r="BU390" s="140"/>
      <c r="BV390" s="140"/>
      <c r="BW390" s="140"/>
      <c r="BX390" s="140"/>
      <c r="BY390" s="140"/>
      <c r="BZ390" s="141"/>
      <c r="CA390" s="141"/>
      <c r="CB390" s="141"/>
      <c r="CC390" s="141"/>
      <c r="CD390" s="141"/>
      <c r="CE390" s="141"/>
      <c r="CF390" s="141"/>
    </row>
    <row r="391" spans="61:84" s="139" customFormat="1" ht="12.75" hidden="1">
      <c r="BI391" s="140"/>
      <c r="BJ391" s="140"/>
      <c r="BK391" s="140"/>
      <c r="BL391" s="140"/>
      <c r="BM391" s="140"/>
      <c r="BN391" s="140"/>
      <c r="BO391" s="140"/>
      <c r="BP391" s="140"/>
      <c r="BQ391" s="140"/>
      <c r="BR391" s="140"/>
      <c r="BS391" s="140"/>
      <c r="BT391" s="140"/>
      <c r="BU391" s="140"/>
      <c r="BV391" s="140"/>
      <c r="BW391" s="140"/>
      <c r="BX391" s="140"/>
      <c r="BY391" s="140"/>
      <c r="BZ391" s="141"/>
      <c r="CA391" s="141"/>
      <c r="CB391" s="141"/>
      <c r="CC391" s="141"/>
      <c r="CD391" s="141"/>
      <c r="CE391" s="141"/>
      <c r="CF391" s="141"/>
    </row>
    <row r="392" spans="61:84" s="139" customFormat="1" ht="12.75" hidden="1">
      <c r="BI392" s="140"/>
      <c r="BJ392" s="140"/>
      <c r="BK392" s="140"/>
      <c r="BL392" s="140"/>
      <c r="BM392" s="140"/>
      <c r="BN392" s="140"/>
      <c r="BO392" s="140"/>
      <c r="BP392" s="140"/>
      <c r="BQ392" s="140"/>
      <c r="BR392" s="140"/>
      <c r="BS392" s="140"/>
      <c r="BT392" s="140"/>
      <c r="BU392" s="140"/>
      <c r="BV392" s="140"/>
      <c r="BW392" s="140"/>
      <c r="BX392" s="140"/>
      <c r="BY392" s="140"/>
      <c r="BZ392" s="141"/>
      <c r="CA392" s="141"/>
      <c r="CB392" s="141"/>
      <c r="CC392" s="141"/>
      <c r="CD392" s="141"/>
      <c r="CE392" s="141"/>
      <c r="CF392" s="141"/>
    </row>
    <row r="393" spans="61:84" s="139" customFormat="1" ht="12.75" hidden="1">
      <c r="BI393" s="140"/>
      <c r="BJ393" s="140"/>
      <c r="BK393" s="140"/>
      <c r="BL393" s="140"/>
      <c r="BM393" s="140"/>
      <c r="BN393" s="140"/>
      <c r="BO393" s="140"/>
      <c r="BP393" s="140"/>
      <c r="BQ393" s="140"/>
      <c r="BR393" s="140"/>
      <c r="BS393" s="140"/>
      <c r="BT393" s="140"/>
      <c r="BU393" s="140"/>
      <c r="BV393" s="140"/>
      <c r="BW393" s="140"/>
      <c r="BX393" s="140"/>
      <c r="BY393" s="140"/>
      <c r="BZ393" s="141"/>
      <c r="CA393" s="141"/>
      <c r="CB393" s="141"/>
      <c r="CC393" s="141"/>
      <c r="CD393" s="141"/>
      <c r="CE393" s="141"/>
      <c r="CF393" s="141"/>
    </row>
    <row r="394" spans="61:84" s="139" customFormat="1" ht="12.75" hidden="1">
      <c r="BI394" s="140"/>
      <c r="BJ394" s="140"/>
      <c r="BK394" s="140"/>
      <c r="BL394" s="140"/>
      <c r="BM394" s="140"/>
      <c r="BN394" s="140"/>
      <c r="BO394" s="140"/>
      <c r="BP394" s="140"/>
      <c r="BQ394" s="140"/>
      <c r="BR394" s="140"/>
      <c r="BS394" s="140"/>
      <c r="BT394" s="140"/>
      <c r="BU394" s="140"/>
      <c r="BV394" s="140"/>
      <c r="BW394" s="140"/>
      <c r="BX394" s="140"/>
      <c r="BY394" s="140"/>
      <c r="BZ394" s="141"/>
      <c r="CA394" s="141"/>
      <c r="CB394" s="141"/>
      <c r="CC394" s="141"/>
      <c r="CD394" s="141"/>
      <c r="CE394" s="141"/>
      <c r="CF394" s="141"/>
    </row>
    <row r="395" spans="61:84" s="139" customFormat="1" ht="12.75" hidden="1">
      <c r="BI395" s="140"/>
      <c r="BJ395" s="140"/>
      <c r="BK395" s="140"/>
      <c r="BL395" s="140"/>
      <c r="BM395" s="140"/>
      <c r="BN395" s="140"/>
      <c r="BO395" s="140"/>
      <c r="BP395" s="140"/>
      <c r="BQ395" s="140"/>
      <c r="BR395" s="140"/>
      <c r="BS395" s="140"/>
      <c r="BT395" s="140"/>
      <c r="BU395" s="140"/>
      <c r="BV395" s="140"/>
      <c r="BW395" s="140"/>
      <c r="BX395" s="140"/>
      <c r="BY395" s="140"/>
      <c r="BZ395" s="141"/>
      <c r="CA395" s="141"/>
      <c r="CB395" s="141"/>
      <c r="CC395" s="141"/>
      <c r="CD395" s="141"/>
      <c r="CE395" s="141"/>
      <c r="CF395" s="141"/>
    </row>
    <row r="396" spans="61:84" s="139" customFormat="1" ht="12.75" hidden="1">
      <c r="BI396" s="140"/>
      <c r="BJ396" s="140"/>
      <c r="BK396" s="140"/>
      <c r="BL396" s="140"/>
      <c r="BM396" s="140"/>
      <c r="BN396" s="140"/>
      <c r="BO396" s="140"/>
      <c r="BP396" s="140"/>
      <c r="BQ396" s="140"/>
      <c r="BR396" s="140"/>
      <c r="BS396" s="140"/>
      <c r="BT396" s="140"/>
      <c r="BU396" s="140"/>
      <c r="BV396" s="140"/>
      <c r="BW396" s="140"/>
      <c r="BX396" s="140"/>
      <c r="BY396" s="140"/>
      <c r="BZ396" s="141"/>
      <c r="CA396" s="141"/>
      <c r="CB396" s="141"/>
      <c r="CC396" s="141"/>
      <c r="CD396" s="141"/>
      <c r="CE396" s="141"/>
      <c r="CF396" s="141"/>
    </row>
    <row r="397" spans="61:84" s="139" customFormat="1" ht="12.75" hidden="1">
      <c r="BI397" s="140"/>
      <c r="BJ397" s="140"/>
      <c r="BK397" s="140"/>
      <c r="BL397" s="140"/>
      <c r="BM397" s="140"/>
      <c r="BN397" s="140"/>
      <c r="BO397" s="140"/>
      <c r="BP397" s="140"/>
      <c r="BQ397" s="140"/>
      <c r="BR397" s="140"/>
      <c r="BS397" s="140"/>
      <c r="BT397" s="140"/>
      <c r="BU397" s="140"/>
      <c r="BV397" s="140"/>
      <c r="BW397" s="140"/>
      <c r="BX397" s="140"/>
      <c r="BY397" s="140"/>
      <c r="BZ397" s="141"/>
      <c r="CA397" s="141"/>
      <c r="CB397" s="141"/>
      <c r="CC397" s="141"/>
      <c r="CD397" s="141"/>
      <c r="CE397" s="141"/>
      <c r="CF397" s="141"/>
    </row>
    <row r="398" spans="61:84" s="139" customFormat="1" ht="12.75" hidden="1">
      <c r="BI398" s="140"/>
      <c r="BJ398" s="140"/>
      <c r="BK398" s="140"/>
      <c r="BL398" s="140"/>
      <c r="BM398" s="140"/>
      <c r="BN398" s="140"/>
      <c r="BO398" s="140"/>
      <c r="BP398" s="140"/>
      <c r="BQ398" s="140"/>
      <c r="BR398" s="140"/>
      <c r="BS398" s="140"/>
      <c r="BT398" s="140"/>
      <c r="BU398" s="140"/>
      <c r="BV398" s="140"/>
      <c r="BW398" s="140"/>
      <c r="BX398" s="140"/>
      <c r="BY398" s="140"/>
      <c r="BZ398" s="141"/>
      <c r="CA398" s="141"/>
      <c r="CB398" s="141"/>
      <c r="CC398" s="141"/>
      <c r="CD398" s="141"/>
      <c r="CE398" s="141"/>
      <c r="CF398" s="141"/>
    </row>
    <row r="399" spans="61:84" s="139" customFormat="1" ht="12.75" hidden="1">
      <c r="BI399" s="140"/>
      <c r="BJ399" s="140"/>
      <c r="BK399" s="140"/>
      <c r="BL399" s="140"/>
      <c r="BM399" s="140"/>
      <c r="BN399" s="140"/>
      <c r="BO399" s="140"/>
      <c r="BP399" s="140"/>
      <c r="BQ399" s="140"/>
      <c r="BR399" s="140"/>
      <c r="BS399" s="140"/>
      <c r="BT399" s="140"/>
      <c r="BU399" s="140"/>
      <c r="BV399" s="140"/>
      <c r="BW399" s="140"/>
      <c r="BX399" s="140"/>
      <c r="BY399" s="140"/>
      <c r="BZ399" s="141"/>
      <c r="CA399" s="141"/>
      <c r="CB399" s="141"/>
      <c r="CC399" s="141"/>
      <c r="CD399" s="141"/>
      <c r="CE399" s="141"/>
      <c r="CF399" s="141"/>
    </row>
    <row r="400" spans="61:84" s="139" customFormat="1" ht="12.75" hidden="1">
      <c r="BI400" s="140"/>
      <c r="BJ400" s="140"/>
      <c r="BK400" s="140"/>
      <c r="BL400" s="140"/>
      <c r="BM400" s="140"/>
      <c r="BN400" s="140"/>
      <c r="BO400" s="140"/>
      <c r="BP400" s="140"/>
      <c r="BQ400" s="140"/>
      <c r="BR400" s="140"/>
      <c r="BS400" s="140"/>
      <c r="BT400" s="140"/>
      <c r="BU400" s="140"/>
      <c r="BV400" s="140"/>
      <c r="BW400" s="140"/>
      <c r="BX400" s="140"/>
      <c r="BY400" s="140"/>
      <c r="BZ400" s="141"/>
      <c r="CA400" s="141"/>
      <c r="CB400" s="141"/>
      <c r="CC400" s="141"/>
      <c r="CD400" s="141"/>
      <c r="CE400" s="141"/>
      <c r="CF400" s="141"/>
    </row>
    <row r="401" spans="61:84" s="139" customFormat="1" ht="12.75" hidden="1">
      <c r="BI401" s="140"/>
      <c r="BJ401" s="140"/>
      <c r="BK401" s="140"/>
      <c r="BL401" s="140"/>
      <c r="BM401" s="140"/>
      <c r="BN401" s="140"/>
      <c r="BO401" s="140"/>
      <c r="BP401" s="140"/>
      <c r="BQ401" s="140"/>
      <c r="BR401" s="140"/>
      <c r="BS401" s="140"/>
      <c r="BT401" s="140"/>
      <c r="BU401" s="140"/>
      <c r="BV401" s="140"/>
      <c r="BW401" s="140"/>
      <c r="BX401" s="140"/>
      <c r="BY401" s="140"/>
      <c r="BZ401" s="141"/>
      <c r="CA401" s="141"/>
      <c r="CB401" s="141"/>
      <c r="CC401" s="141"/>
      <c r="CD401" s="141"/>
      <c r="CE401" s="141"/>
      <c r="CF401" s="141"/>
    </row>
    <row r="402" spans="61:84" s="139" customFormat="1" ht="12.75" hidden="1">
      <c r="BI402" s="140"/>
      <c r="BJ402" s="140"/>
      <c r="BK402" s="140"/>
      <c r="BL402" s="140"/>
      <c r="BM402" s="140"/>
      <c r="BN402" s="140"/>
      <c r="BO402" s="140"/>
      <c r="BP402" s="140"/>
      <c r="BQ402" s="140"/>
      <c r="BR402" s="140"/>
      <c r="BS402" s="140"/>
      <c r="BT402" s="140"/>
      <c r="BU402" s="140"/>
      <c r="BV402" s="140"/>
      <c r="BW402" s="140"/>
      <c r="BX402" s="140"/>
      <c r="BY402" s="140"/>
      <c r="BZ402" s="141"/>
      <c r="CA402" s="141"/>
      <c r="CB402" s="141"/>
      <c r="CC402" s="141"/>
      <c r="CD402" s="141"/>
      <c r="CE402" s="141"/>
      <c r="CF402" s="141"/>
    </row>
    <row r="403" spans="61:84" s="139" customFormat="1" ht="12.75" hidden="1">
      <c r="BI403" s="140"/>
      <c r="BJ403" s="140"/>
      <c r="BK403" s="140"/>
      <c r="BL403" s="140"/>
      <c r="BM403" s="140"/>
      <c r="BN403" s="140"/>
      <c r="BO403" s="140"/>
      <c r="BP403" s="140"/>
      <c r="BQ403" s="140"/>
      <c r="BR403" s="140"/>
      <c r="BS403" s="140"/>
      <c r="BT403" s="140"/>
      <c r="BU403" s="140"/>
      <c r="BV403" s="140"/>
      <c r="BW403" s="140"/>
      <c r="BX403" s="140"/>
      <c r="BY403" s="140"/>
      <c r="BZ403" s="141"/>
      <c r="CA403" s="141"/>
      <c r="CB403" s="141"/>
      <c r="CC403" s="141"/>
      <c r="CD403" s="141"/>
      <c r="CE403" s="141"/>
      <c r="CF403" s="141"/>
    </row>
    <row r="404" spans="61:84" s="139" customFormat="1" ht="12.75" hidden="1">
      <c r="BI404" s="140"/>
      <c r="BJ404" s="140"/>
      <c r="BK404" s="140"/>
      <c r="BL404" s="140"/>
      <c r="BM404" s="140"/>
      <c r="BN404" s="140"/>
      <c r="BO404" s="140"/>
      <c r="BP404" s="140"/>
      <c r="BQ404" s="140"/>
      <c r="BR404" s="140"/>
      <c r="BS404" s="140"/>
      <c r="BT404" s="140"/>
      <c r="BU404" s="140"/>
      <c r="BV404" s="140"/>
      <c r="BW404" s="140"/>
      <c r="BX404" s="140"/>
      <c r="BY404" s="140"/>
      <c r="BZ404" s="141"/>
      <c r="CA404" s="141"/>
      <c r="CB404" s="141"/>
      <c r="CC404" s="141"/>
      <c r="CD404" s="141"/>
      <c r="CE404" s="141"/>
      <c r="CF404" s="141"/>
    </row>
    <row r="405" spans="61:84" s="139" customFormat="1" ht="12.75" hidden="1">
      <c r="BI405" s="140"/>
      <c r="BJ405" s="140"/>
      <c r="BK405" s="140"/>
      <c r="BL405" s="140"/>
      <c r="BM405" s="140"/>
      <c r="BN405" s="140"/>
      <c r="BO405" s="140"/>
      <c r="BP405" s="140"/>
      <c r="BQ405" s="140"/>
      <c r="BR405" s="140"/>
      <c r="BS405" s="140"/>
      <c r="BT405" s="140"/>
      <c r="BU405" s="140"/>
      <c r="BV405" s="140"/>
      <c r="BW405" s="140"/>
      <c r="BX405" s="140"/>
      <c r="BY405" s="140"/>
      <c r="BZ405" s="141"/>
      <c r="CA405" s="141"/>
      <c r="CB405" s="141"/>
      <c r="CC405" s="141"/>
      <c r="CD405" s="141"/>
      <c r="CE405" s="141"/>
      <c r="CF405" s="141"/>
    </row>
    <row r="406" spans="61:84" s="139" customFormat="1" ht="12.75" hidden="1">
      <c r="BI406" s="140"/>
      <c r="BJ406" s="140"/>
      <c r="BK406" s="140"/>
      <c r="BL406" s="140"/>
      <c r="BM406" s="140"/>
      <c r="BN406" s="140"/>
      <c r="BO406" s="140"/>
      <c r="BP406" s="140"/>
      <c r="BQ406" s="140"/>
      <c r="BR406" s="140"/>
      <c r="BS406" s="140"/>
      <c r="BT406" s="140"/>
      <c r="BU406" s="140"/>
      <c r="BV406" s="140"/>
      <c r="BW406" s="140"/>
      <c r="BX406" s="140"/>
      <c r="BY406" s="140"/>
      <c r="BZ406" s="141"/>
      <c r="CA406" s="141"/>
      <c r="CB406" s="141"/>
      <c r="CC406" s="141"/>
      <c r="CD406" s="141"/>
      <c r="CE406" s="141"/>
      <c r="CF406" s="141"/>
    </row>
    <row r="407" spans="61:84" s="139" customFormat="1" ht="12.75" hidden="1">
      <c r="BI407" s="140"/>
      <c r="BJ407" s="140"/>
      <c r="BK407" s="140"/>
      <c r="BL407" s="140"/>
      <c r="BM407" s="140"/>
      <c r="BN407" s="140"/>
      <c r="BO407" s="140"/>
      <c r="BP407" s="140"/>
      <c r="BQ407" s="140"/>
      <c r="BR407" s="140"/>
      <c r="BS407" s="140"/>
      <c r="BT407" s="140"/>
      <c r="BU407" s="140"/>
      <c r="BV407" s="140"/>
      <c r="BW407" s="140"/>
      <c r="BX407" s="140"/>
      <c r="BY407" s="140"/>
      <c r="BZ407" s="141"/>
      <c r="CA407" s="141"/>
      <c r="CB407" s="141"/>
      <c r="CC407" s="141"/>
      <c r="CD407" s="141"/>
      <c r="CE407" s="141"/>
      <c r="CF407" s="141"/>
    </row>
    <row r="408" spans="61:84" s="139" customFormat="1" ht="12.75" hidden="1">
      <c r="BI408" s="140"/>
      <c r="BJ408" s="140"/>
      <c r="BK408" s="140"/>
      <c r="BL408" s="140"/>
      <c r="BM408" s="140"/>
      <c r="BN408" s="140"/>
      <c r="BO408" s="140"/>
      <c r="BP408" s="140"/>
      <c r="BQ408" s="140"/>
      <c r="BR408" s="140"/>
      <c r="BS408" s="140"/>
      <c r="BT408" s="140"/>
      <c r="BU408" s="140"/>
      <c r="BV408" s="140"/>
      <c r="BW408" s="140"/>
      <c r="BX408" s="140"/>
      <c r="BY408" s="140"/>
      <c r="BZ408" s="141"/>
      <c r="CA408" s="141"/>
      <c r="CB408" s="141"/>
      <c r="CC408" s="141"/>
      <c r="CD408" s="141"/>
      <c r="CE408" s="141"/>
      <c r="CF408" s="141"/>
    </row>
    <row r="409" spans="61:84" s="139" customFormat="1" ht="12.75" hidden="1">
      <c r="BI409" s="140"/>
      <c r="BJ409" s="140"/>
      <c r="BK409" s="140"/>
      <c r="BL409" s="140"/>
      <c r="BM409" s="140"/>
      <c r="BN409" s="140"/>
      <c r="BO409" s="140"/>
      <c r="BP409" s="140"/>
      <c r="BQ409" s="140"/>
      <c r="BR409" s="140"/>
      <c r="BS409" s="140"/>
      <c r="BT409" s="140"/>
      <c r="BU409" s="140"/>
      <c r="BV409" s="140"/>
      <c r="BW409" s="140"/>
      <c r="BX409" s="140"/>
      <c r="BY409" s="140"/>
      <c r="BZ409" s="141"/>
      <c r="CA409" s="141"/>
      <c r="CB409" s="141"/>
      <c r="CC409" s="141"/>
      <c r="CD409" s="141"/>
      <c r="CE409" s="141"/>
      <c r="CF409" s="141"/>
    </row>
    <row r="410" spans="61:84" s="139" customFormat="1" ht="12.75" hidden="1">
      <c r="BI410" s="140"/>
      <c r="BJ410" s="140"/>
      <c r="BK410" s="140"/>
      <c r="BL410" s="140"/>
      <c r="BM410" s="140"/>
      <c r="BN410" s="140"/>
      <c r="BO410" s="140"/>
      <c r="BP410" s="140"/>
      <c r="BQ410" s="140"/>
      <c r="BR410" s="140"/>
      <c r="BS410" s="140"/>
      <c r="BT410" s="140"/>
      <c r="BU410" s="140"/>
      <c r="BV410" s="140"/>
      <c r="BW410" s="140"/>
      <c r="BX410" s="140"/>
      <c r="BY410" s="140"/>
      <c r="BZ410" s="141"/>
      <c r="CA410" s="141"/>
      <c r="CB410" s="141"/>
      <c r="CC410" s="141"/>
      <c r="CD410" s="141"/>
      <c r="CE410" s="141"/>
      <c r="CF410" s="141"/>
    </row>
    <row r="411" spans="61:84" s="139" customFormat="1" ht="12.75" hidden="1">
      <c r="BI411" s="140"/>
      <c r="BJ411" s="140"/>
      <c r="BK411" s="140"/>
      <c r="BL411" s="140"/>
      <c r="BM411" s="140"/>
      <c r="BN411" s="140"/>
      <c r="BO411" s="140"/>
      <c r="BP411" s="140"/>
      <c r="BQ411" s="140"/>
      <c r="BR411" s="140"/>
      <c r="BS411" s="140"/>
      <c r="BT411" s="140"/>
      <c r="BU411" s="140"/>
      <c r="BV411" s="140"/>
      <c r="BW411" s="140"/>
      <c r="BX411" s="140"/>
      <c r="BY411" s="140"/>
      <c r="BZ411" s="141"/>
      <c r="CA411" s="141"/>
      <c r="CB411" s="141"/>
      <c r="CC411" s="141"/>
      <c r="CD411" s="141"/>
      <c r="CE411" s="141"/>
      <c r="CF411" s="141"/>
    </row>
    <row r="412" spans="61:84" s="139" customFormat="1" ht="12.75" hidden="1">
      <c r="BI412" s="140"/>
      <c r="BJ412" s="140"/>
      <c r="BK412" s="140"/>
      <c r="BL412" s="140"/>
      <c r="BM412" s="140"/>
      <c r="BN412" s="140"/>
      <c r="BO412" s="140"/>
      <c r="BP412" s="140"/>
      <c r="BQ412" s="140"/>
      <c r="BR412" s="140"/>
      <c r="BS412" s="140"/>
      <c r="BT412" s="140"/>
      <c r="BU412" s="140"/>
      <c r="BV412" s="140"/>
      <c r="BW412" s="140"/>
      <c r="BX412" s="140"/>
      <c r="BY412" s="140"/>
      <c r="BZ412" s="141"/>
      <c r="CA412" s="141"/>
      <c r="CB412" s="141"/>
      <c r="CC412" s="141"/>
      <c r="CD412" s="141"/>
      <c r="CE412" s="141"/>
      <c r="CF412" s="141"/>
    </row>
    <row r="413" spans="61:84" s="139" customFormat="1" ht="12.75" hidden="1">
      <c r="BI413" s="140"/>
      <c r="BJ413" s="140"/>
      <c r="BK413" s="140"/>
      <c r="BL413" s="140"/>
      <c r="BM413" s="140"/>
      <c r="BN413" s="140"/>
      <c r="BO413" s="140"/>
      <c r="BP413" s="140"/>
      <c r="BQ413" s="140"/>
      <c r="BR413" s="140"/>
      <c r="BS413" s="140"/>
      <c r="BT413" s="140"/>
      <c r="BU413" s="140"/>
      <c r="BV413" s="140"/>
      <c r="BW413" s="140"/>
      <c r="BX413" s="140"/>
      <c r="BY413" s="140"/>
      <c r="BZ413" s="141"/>
      <c r="CA413" s="141"/>
      <c r="CB413" s="141"/>
      <c r="CC413" s="141"/>
      <c r="CD413" s="141"/>
      <c r="CE413" s="141"/>
      <c r="CF413" s="141"/>
    </row>
    <row r="414" spans="61:84" s="139" customFormat="1" ht="12.75" hidden="1">
      <c r="BI414" s="140"/>
      <c r="BJ414" s="140"/>
      <c r="BK414" s="140"/>
      <c r="BL414" s="140"/>
      <c r="BM414" s="140"/>
      <c r="BN414" s="140"/>
      <c r="BO414" s="140"/>
      <c r="BP414" s="140"/>
      <c r="BQ414" s="140"/>
      <c r="BR414" s="140"/>
      <c r="BS414" s="140"/>
      <c r="BT414" s="140"/>
      <c r="BU414" s="140"/>
      <c r="BV414" s="140"/>
      <c r="BW414" s="140"/>
      <c r="BX414" s="140"/>
      <c r="BY414" s="140"/>
      <c r="BZ414" s="141"/>
      <c r="CA414" s="141"/>
      <c r="CB414" s="141"/>
      <c r="CC414" s="141"/>
      <c r="CD414" s="141"/>
      <c r="CE414" s="141"/>
      <c r="CF414" s="141"/>
    </row>
    <row r="415" spans="61:84" s="139" customFormat="1" ht="12.75" hidden="1">
      <c r="BI415" s="140"/>
      <c r="BJ415" s="140"/>
      <c r="BK415" s="140"/>
      <c r="BL415" s="140"/>
      <c r="BM415" s="140"/>
      <c r="BN415" s="140"/>
      <c r="BO415" s="140"/>
      <c r="BP415" s="140"/>
      <c r="BQ415" s="140"/>
      <c r="BR415" s="140"/>
      <c r="BS415" s="140"/>
      <c r="BT415" s="140"/>
      <c r="BU415" s="140"/>
      <c r="BV415" s="140"/>
      <c r="BW415" s="140"/>
      <c r="BX415" s="140"/>
      <c r="BY415" s="140"/>
      <c r="BZ415" s="141"/>
      <c r="CA415" s="141"/>
      <c r="CB415" s="141"/>
      <c r="CC415" s="141"/>
      <c r="CD415" s="141"/>
      <c r="CE415" s="141"/>
      <c r="CF415" s="141"/>
    </row>
    <row r="416" spans="61:84" s="139" customFormat="1" ht="12.75" hidden="1">
      <c r="BI416" s="140"/>
      <c r="BJ416" s="140"/>
      <c r="BK416" s="140"/>
      <c r="BL416" s="140"/>
      <c r="BM416" s="140"/>
      <c r="BN416" s="140"/>
      <c r="BO416" s="140"/>
      <c r="BP416" s="140"/>
      <c r="BQ416" s="140"/>
      <c r="BR416" s="140"/>
      <c r="BS416" s="140"/>
      <c r="BT416" s="140"/>
      <c r="BU416" s="140"/>
      <c r="BV416" s="140"/>
      <c r="BW416" s="140"/>
      <c r="BX416" s="140"/>
      <c r="BY416" s="140"/>
      <c r="BZ416" s="141"/>
      <c r="CA416" s="141"/>
      <c r="CB416" s="141"/>
      <c r="CC416" s="141"/>
      <c r="CD416" s="141"/>
      <c r="CE416" s="141"/>
      <c r="CF416" s="141"/>
    </row>
    <row r="417" spans="61:84" s="139" customFormat="1" ht="12.75" hidden="1">
      <c r="BI417" s="140"/>
      <c r="BJ417" s="140"/>
      <c r="BK417" s="140"/>
      <c r="BL417" s="140"/>
      <c r="BM417" s="140"/>
      <c r="BN417" s="140"/>
      <c r="BO417" s="140"/>
      <c r="BP417" s="140"/>
      <c r="BQ417" s="140"/>
      <c r="BR417" s="140"/>
      <c r="BS417" s="140"/>
      <c r="BT417" s="140"/>
      <c r="BU417" s="140"/>
      <c r="BV417" s="140"/>
      <c r="BW417" s="140"/>
      <c r="BX417" s="140"/>
      <c r="BY417" s="140"/>
      <c r="BZ417" s="141"/>
      <c r="CA417" s="141"/>
      <c r="CB417" s="141"/>
      <c r="CC417" s="141"/>
      <c r="CD417" s="141"/>
      <c r="CE417" s="141"/>
      <c r="CF417" s="141"/>
    </row>
    <row r="418" spans="61:84" s="139" customFormat="1" ht="12.75" hidden="1">
      <c r="BI418" s="140"/>
      <c r="BJ418" s="140"/>
      <c r="BK418" s="140"/>
      <c r="BL418" s="140"/>
      <c r="BM418" s="140"/>
      <c r="BN418" s="140"/>
      <c r="BO418" s="140"/>
      <c r="BP418" s="140"/>
      <c r="BQ418" s="140"/>
      <c r="BR418" s="140"/>
      <c r="BS418" s="140"/>
      <c r="BT418" s="140"/>
      <c r="BU418" s="140"/>
      <c r="BV418" s="140"/>
      <c r="BW418" s="140"/>
      <c r="BX418" s="140"/>
      <c r="BY418" s="140"/>
      <c r="BZ418" s="141"/>
      <c r="CA418" s="141"/>
      <c r="CB418" s="141"/>
      <c r="CC418" s="141"/>
      <c r="CD418" s="141"/>
      <c r="CE418" s="141"/>
      <c r="CF418" s="141"/>
    </row>
    <row r="419" spans="61:84" s="139" customFormat="1" ht="12.75" hidden="1">
      <c r="BI419" s="140"/>
      <c r="BJ419" s="140"/>
      <c r="BK419" s="140"/>
      <c r="BL419" s="140"/>
      <c r="BM419" s="140"/>
      <c r="BN419" s="140"/>
      <c r="BO419" s="140"/>
      <c r="BP419" s="140"/>
      <c r="BQ419" s="140"/>
      <c r="BR419" s="140"/>
      <c r="BS419" s="140"/>
      <c r="BT419" s="140"/>
      <c r="BU419" s="140"/>
      <c r="BV419" s="140"/>
      <c r="BW419" s="140"/>
      <c r="BX419" s="140"/>
      <c r="BY419" s="140"/>
      <c r="BZ419" s="141"/>
      <c r="CA419" s="141"/>
      <c r="CB419" s="141"/>
      <c r="CC419" s="141"/>
      <c r="CD419" s="141"/>
      <c r="CE419" s="141"/>
      <c r="CF419" s="141"/>
    </row>
    <row r="420" spans="61:84" s="139" customFormat="1" ht="12.75" hidden="1">
      <c r="BI420" s="140"/>
      <c r="BJ420" s="140"/>
      <c r="BK420" s="140"/>
      <c r="BL420" s="140"/>
      <c r="BM420" s="140"/>
      <c r="BN420" s="140"/>
      <c r="BO420" s="140"/>
      <c r="BP420" s="140"/>
      <c r="BQ420" s="140"/>
      <c r="BR420" s="140"/>
      <c r="BS420" s="140"/>
      <c r="BT420" s="140"/>
      <c r="BU420" s="140"/>
      <c r="BV420" s="140"/>
      <c r="BW420" s="140"/>
      <c r="BX420" s="140"/>
      <c r="BY420" s="140"/>
      <c r="BZ420" s="141"/>
      <c r="CA420" s="141"/>
      <c r="CB420" s="141"/>
      <c r="CC420" s="141"/>
      <c r="CD420" s="141"/>
      <c r="CE420" s="141"/>
      <c r="CF420" s="141"/>
    </row>
    <row r="421" spans="61:84" s="139" customFormat="1" ht="12.75" hidden="1">
      <c r="BI421" s="140"/>
      <c r="BJ421" s="140"/>
      <c r="BK421" s="140"/>
      <c r="BL421" s="140"/>
      <c r="BM421" s="140"/>
      <c r="BN421" s="140"/>
      <c r="BO421" s="140"/>
      <c r="BP421" s="140"/>
      <c r="BQ421" s="140"/>
      <c r="BR421" s="140"/>
      <c r="BS421" s="140"/>
      <c r="BT421" s="140"/>
      <c r="BU421" s="140"/>
      <c r="BV421" s="140"/>
      <c r="BW421" s="140"/>
      <c r="BX421" s="140"/>
      <c r="BY421" s="140"/>
      <c r="BZ421" s="141"/>
      <c r="CA421" s="141"/>
      <c r="CB421" s="141"/>
      <c r="CC421" s="141"/>
      <c r="CD421" s="141"/>
      <c r="CE421" s="141"/>
      <c r="CF421" s="141"/>
    </row>
    <row r="422" spans="61:84" s="139" customFormat="1" ht="12.75" hidden="1">
      <c r="BI422" s="140"/>
      <c r="BJ422" s="140"/>
      <c r="BK422" s="140"/>
      <c r="BL422" s="140"/>
      <c r="BM422" s="140"/>
      <c r="BN422" s="140"/>
      <c r="BO422" s="140"/>
      <c r="BP422" s="140"/>
      <c r="BQ422" s="140"/>
      <c r="BR422" s="140"/>
      <c r="BS422" s="140"/>
      <c r="BT422" s="140"/>
      <c r="BU422" s="140"/>
      <c r="BV422" s="140"/>
      <c r="BW422" s="140"/>
      <c r="BX422" s="140"/>
      <c r="BY422" s="140"/>
      <c r="BZ422" s="141"/>
      <c r="CA422" s="141"/>
      <c r="CB422" s="141"/>
      <c r="CC422" s="141"/>
      <c r="CD422" s="141"/>
      <c r="CE422" s="141"/>
      <c r="CF422" s="141"/>
    </row>
    <row r="423" spans="61:84" s="139" customFormat="1" ht="12.75" hidden="1">
      <c r="BI423" s="140"/>
      <c r="BJ423" s="140"/>
      <c r="BK423" s="140"/>
      <c r="BL423" s="140"/>
      <c r="BM423" s="140"/>
      <c r="BN423" s="140"/>
      <c r="BO423" s="140"/>
      <c r="BP423" s="140"/>
      <c r="BQ423" s="140"/>
      <c r="BR423" s="140"/>
      <c r="BS423" s="140"/>
      <c r="BT423" s="140"/>
      <c r="BU423" s="140"/>
      <c r="BV423" s="140"/>
      <c r="BW423" s="140"/>
      <c r="BX423" s="140"/>
      <c r="BY423" s="140"/>
      <c r="BZ423" s="141"/>
      <c r="CA423" s="141"/>
      <c r="CB423" s="141"/>
      <c r="CC423" s="141"/>
      <c r="CD423" s="141"/>
      <c r="CE423" s="141"/>
      <c r="CF423" s="141"/>
    </row>
    <row r="424" spans="61:84" s="139" customFormat="1" ht="12.75" hidden="1">
      <c r="BI424" s="140"/>
      <c r="BJ424" s="140"/>
      <c r="BK424" s="140"/>
      <c r="BL424" s="140"/>
      <c r="BM424" s="140"/>
      <c r="BN424" s="140"/>
      <c r="BO424" s="140"/>
      <c r="BP424" s="140"/>
      <c r="BQ424" s="140"/>
      <c r="BR424" s="140"/>
      <c r="BS424" s="140"/>
      <c r="BT424" s="140"/>
      <c r="BU424" s="140"/>
      <c r="BV424" s="140"/>
      <c r="BW424" s="140"/>
      <c r="BX424" s="140"/>
      <c r="BY424" s="140"/>
      <c r="BZ424" s="141"/>
      <c r="CA424" s="141"/>
      <c r="CB424" s="141"/>
      <c r="CC424" s="141"/>
      <c r="CD424" s="141"/>
      <c r="CE424" s="141"/>
      <c r="CF424" s="141"/>
    </row>
    <row r="425" spans="61:84" s="139" customFormat="1" ht="12.75" hidden="1">
      <c r="BI425" s="140"/>
      <c r="BJ425" s="140"/>
      <c r="BK425" s="140"/>
      <c r="BL425" s="140"/>
      <c r="BM425" s="140"/>
      <c r="BN425" s="140"/>
      <c r="BO425" s="140"/>
      <c r="BP425" s="140"/>
      <c r="BQ425" s="140"/>
      <c r="BR425" s="140"/>
      <c r="BS425" s="140"/>
      <c r="BT425" s="140"/>
      <c r="BU425" s="140"/>
      <c r="BV425" s="140"/>
      <c r="BW425" s="140"/>
      <c r="BX425" s="140"/>
      <c r="BY425" s="140"/>
      <c r="BZ425" s="141"/>
      <c r="CA425" s="141"/>
      <c r="CB425" s="141"/>
      <c r="CC425" s="141"/>
      <c r="CD425" s="141"/>
      <c r="CE425" s="141"/>
      <c r="CF425" s="141"/>
    </row>
    <row r="426" spans="61:84" s="139" customFormat="1" ht="12.75" hidden="1">
      <c r="BI426" s="140"/>
      <c r="BJ426" s="140"/>
      <c r="BK426" s="140"/>
      <c r="BL426" s="140"/>
      <c r="BM426" s="140"/>
      <c r="BN426" s="140"/>
      <c r="BO426" s="140"/>
      <c r="BP426" s="140"/>
      <c r="BQ426" s="140"/>
      <c r="BR426" s="140"/>
      <c r="BS426" s="140"/>
      <c r="BT426" s="140"/>
      <c r="BU426" s="140"/>
      <c r="BV426" s="140"/>
      <c r="BW426" s="140"/>
      <c r="BX426" s="140"/>
      <c r="BY426" s="140"/>
      <c r="BZ426" s="141"/>
      <c r="CA426" s="141"/>
      <c r="CB426" s="141"/>
      <c r="CC426" s="141"/>
      <c r="CD426" s="141"/>
      <c r="CE426" s="141"/>
      <c r="CF426" s="141"/>
    </row>
    <row r="427" spans="61:84" s="139" customFormat="1" ht="12.75" hidden="1">
      <c r="BI427" s="140"/>
      <c r="BJ427" s="140"/>
      <c r="BK427" s="140"/>
      <c r="BL427" s="140"/>
      <c r="BM427" s="140"/>
      <c r="BN427" s="140"/>
      <c r="BO427" s="140"/>
      <c r="BP427" s="140"/>
      <c r="BQ427" s="140"/>
      <c r="BR427" s="140"/>
      <c r="BS427" s="140"/>
      <c r="BT427" s="140"/>
      <c r="BU427" s="140"/>
      <c r="BV427" s="140"/>
      <c r="BW427" s="140"/>
      <c r="BX427" s="140"/>
      <c r="BY427" s="140"/>
      <c r="BZ427" s="141"/>
      <c r="CA427" s="141"/>
      <c r="CB427" s="141"/>
      <c r="CC427" s="141"/>
      <c r="CD427" s="141"/>
      <c r="CE427" s="141"/>
      <c r="CF427" s="141"/>
    </row>
    <row r="428" spans="61:84" s="139" customFormat="1" ht="12.75" hidden="1">
      <c r="BI428" s="140"/>
      <c r="BJ428" s="140"/>
      <c r="BK428" s="140"/>
      <c r="BL428" s="140"/>
      <c r="BM428" s="140"/>
      <c r="BN428" s="140"/>
      <c r="BO428" s="140"/>
      <c r="BP428" s="140"/>
      <c r="BQ428" s="140"/>
      <c r="BR428" s="140"/>
      <c r="BS428" s="140"/>
      <c r="BT428" s="140"/>
      <c r="BU428" s="140"/>
      <c r="BV428" s="140"/>
      <c r="BW428" s="140"/>
      <c r="BX428" s="140"/>
      <c r="BY428" s="140"/>
      <c r="BZ428" s="141"/>
      <c r="CA428" s="141"/>
      <c r="CB428" s="141"/>
      <c r="CC428" s="141"/>
      <c r="CD428" s="141"/>
      <c r="CE428" s="141"/>
      <c r="CF428" s="141"/>
    </row>
    <row r="429" spans="61:84" s="139" customFormat="1" ht="12.75" hidden="1">
      <c r="BI429" s="140"/>
      <c r="BJ429" s="140"/>
      <c r="BK429" s="140"/>
      <c r="BL429" s="140"/>
      <c r="BM429" s="140"/>
      <c r="BN429" s="140"/>
      <c r="BO429" s="140"/>
      <c r="BP429" s="140"/>
      <c r="BQ429" s="140"/>
      <c r="BR429" s="140"/>
      <c r="BS429" s="140"/>
      <c r="BT429" s="140"/>
      <c r="BU429" s="140"/>
      <c r="BV429" s="140"/>
      <c r="BW429" s="140"/>
      <c r="BX429" s="140"/>
      <c r="BY429" s="140"/>
      <c r="BZ429" s="141"/>
      <c r="CA429" s="141"/>
      <c r="CB429" s="141"/>
      <c r="CC429" s="141"/>
      <c r="CD429" s="141"/>
      <c r="CE429" s="141"/>
      <c r="CF429" s="141"/>
    </row>
    <row r="430" spans="61:84" s="139" customFormat="1" ht="12.75" hidden="1">
      <c r="BI430" s="140"/>
      <c r="BJ430" s="140"/>
      <c r="BK430" s="140"/>
      <c r="BL430" s="140"/>
      <c r="BM430" s="140"/>
      <c r="BN430" s="140"/>
      <c r="BO430" s="140"/>
      <c r="BP430" s="140"/>
      <c r="BQ430" s="140"/>
      <c r="BR430" s="140"/>
      <c r="BS430" s="140"/>
      <c r="BT430" s="140"/>
      <c r="BU430" s="140"/>
      <c r="BV430" s="140"/>
      <c r="BW430" s="140"/>
      <c r="BX430" s="140"/>
      <c r="BY430" s="140"/>
      <c r="BZ430" s="141"/>
      <c r="CA430" s="141"/>
      <c r="CB430" s="141"/>
      <c r="CC430" s="141"/>
      <c r="CD430" s="141"/>
      <c r="CE430" s="141"/>
      <c r="CF430" s="141"/>
    </row>
    <row r="431" spans="61:84" s="139" customFormat="1" ht="12.75" hidden="1">
      <c r="BI431" s="140"/>
      <c r="BJ431" s="140"/>
      <c r="BK431" s="140"/>
      <c r="BL431" s="140"/>
      <c r="BM431" s="140"/>
      <c r="BN431" s="140"/>
      <c r="BO431" s="140"/>
      <c r="BP431" s="140"/>
      <c r="BQ431" s="140"/>
      <c r="BR431" s="140"/>
      <c r="BS431" s="140"/>
      <c r="BT431" s="140"/>
      <c r="BU431" s="140"/>
      <c r="BV431" s="140"/>
      <c r="BW431" s="140"/>
      <c r="BX431" s="140"/>
      <c r="BY431" s="140"/>
      <c r="BZ431" s="141"/>
      <c r="CA431" s="141"/>
      <c r="CB431" s="141"/>
      <c r="CC431" s="141"/>
      <c r="CD431" s="141"/>
      <c r="CE431" s="141"/>
      <c r="CF431" s="141"/>
    </row>
    <row r="432" spans="61:84" s="139" customFormat="1" ht="12.75" hidden="1">
      <c r="BI432" s="140"/>
      <c r="BJ432" s="140"/>
      <c r="BK432" s="140"/>
      <c r="BL432" s="140"/>
      <c r="BM432" s="140"/>
      <c r="BN432" s="140"/>
      <c r="BO432" s="140"/>
      <c r="BP432" s="140"/>
      <c r="BQ432" s="140"/>
      <c r="BR432" s="140"/>
      <c r="BS432" s="140"/>
      <c r="BT432" s="140"/>
      <c r="BU432" s="140"/>
      <c r="BV432" s="140"/>
      <c r="BW432" s="140"/>
      <c r="BX432" s="140"/>
      <c r="BY432" s="140"/>
      <c r="BZ432" s="141"/>
      <c r="CA432" s="141"/>
      <c r="CB432" s="141"/>
      <c r="CC432" s="141"/>
      <c r="CD432" s="141"/>
      <c r="CE432" s="141"/>
      <c r="CF432" s="141"/>
    </row>
    <row r="433" spans="61:84" s="139" customFormat="1" ht="12.75" hidden="1">
      <c r="BI433" s="140"/>
      <c r="BJ433" s="140"/>
      <c r="BK433" s="140"/>
      <c r="BL433" s="140"/>
      <c r="BM433" s="140"/>
      <c r="BN433" s="140"/>
      <c r="BO433" s="140"/>
      <c r="BP433" s="140"/>
      <c r="BQ433" s="140"/>
      <c r="BR433" s="140"/>
      <c r="BS433" s="140"/>
      <c r="BT433" s="140"/>
      <c r="BU433" s="140"/>
      <c r="BV433" s="140"/>
      <c r="BW433" s="140"/>
      <c r="BX433" s="140"/>
      <c r="BY433" s="140"/>
      <c r="BZ433" s="141"/>
      <c r="CA433" s="141"/>
      <c r="CB433" s="141"/>
      <c r="CC433" s="141"/>
      <c r="CD433" s="141"/>
      <c r="CE433" s="141"/>
      <c r="CF433" s="141"/>
    </row>
    <row r="434" spans="61:84" s="139" customFormat="1" ht="12.75" hidden="1">
      <c r="BI434" s="140"/>
      <c r="BJ434" s="140"/>
      <c r="BK434" s="140"/>
      <c r="BL434" s="140"/>
      <c r="BM434" s="140"/>
      <c r="BN434" s="140"/>
      <c r="BO434" s="140"/>
      <c r="BP434" s="140"/>
      <c r="BQ434" s="140"/>
      <c r="BR434" s="140"/>
      <c r="BS434" s="140"/>
      <c r="BT434" s="140"/>
      <c r="BU434" s="140"/>
      <c r="BV434" s="140"/>
      <c r="BW434" s="140"/>
      <c r="BX434" s="140"/>
      <c r="BY434" s="140"/>
      <c r="BZ434" s="141"/>
      <c r="CA434" s="141"/>
      <c r="CB434" s="141"/>
      <c r="CC434" s="141"/>
      <c r="CD434" s="141"/>
      <c r="CE434" s="141"/>
      <c r="CF434" s="141"/>
    </row>
    <row r="435" spans="61:84" s="139" customFormat="1" ht="12.75" hidden="1">
      <c r="BI435" s="140"/>
      <c r="BJ435" s="140"/>
      <c r="BK435" s="140"/>
      <c r="BL435" s="140"/>
      <c r="BM435" s="140"/>
      <c r="BN435" s="140"/>
      <c r="BO435" s="140"/>
      <c r="BP435" s="140"/>
      <c r="BQ435" s="140"/>
      <c r="BR435" s="140"/>
      <c r="BS435" s="140"/>
      <c r="BT435" s="140"/>
      <c r="BU435" s="140"/>
      <c r="BV435" s="140"/>
      <c r="BW435" s="140"/>
      <c r="BX435" s="140"/>
      <c r="BY435" s="140"/>
      <c r="BZ435" s="141"/>
      <c r="CA435" s="141"/>
      <c r="CB435" s="141"/>
      <c r="CC435" s="141"/>
      <c r="CD435" s="141"/>
      <c r="CE435" s="141"/>
      <c r="CF435" s="141"/>
    </row>
    <row r="436" spans="61:84" s="139" customFormat="1" ht="12.75" hidden="1">
      <c r="BI436" s="140"/>
      <c r="BJ436" s="140"/>
      <c r="BK436" s="140"/>
      <c r="BL436" s="140"/>
      <c r="BM436" s="140"/>
      <c r="BN436" s="140"/>
      <c r="BO436" s="140"/>
      <c r="BP436" s="140"/>
      <c r="BQ436" s="140"/>
      <c r="BR436" s="140"/>
      <c r="BS436" s="140"/>
      <c r="BT436" s="140"/>
      <c r="BU436" s="140"/>
      <c r="BV436" s="140"/>
      <c r="BW436" s="140"/>
      <c r="BX436" s="140"/>
      <c r="BY436" s="140"/>
      <c r="BZ436" s="141"/>
      <c r="CA436" s="141"/>
      <c r="CB436" s="141"/>
      <c r="CC436" s="141"/>
      <c r="CD436" s="141"/>
      <c r="CE436" s="141"/>
      <c r="CF436" s="141"/>
    </row>
    <row r="437" spans="61:84" s="139" customFormat="1" ht="12.75" hidden="1">
      <c r="BI437" s="140"/>
      <c r="BJ437" s="140"/>
      <c r="BK437" s="140"/>
      <c r="BL437" s="140"/>
      <c r="BM437" s="140"/>
      <c r="BN437" s="140"/>
      <c r="BO437" s="140"/>
      <c r="BP437" s="140"/>
      <c r="BQ437" s="140"/>
      <c r="BR437" s="140"/>
      <c r="BS437" s="140"/>
      <c r="BT437" s="140"/>
      <c r="BU437" s="140"/>
      <c r="BV437" s="140"/>
      <c r="BW437" s="140"/>
      <c r="BX437" s="140"/>
      <c r="BY437" s="140"/>
      <c r="BZ437" s="141"/>
      <c r="CA437" s="141"/>
      <c r="CB437" s="141"/>
      <c r="CC437" s="141"/>
      <c r="CD437" s="141"/>
      <c r="CE437" s="141"/>
      <c r="CF437" s="141"/>
    </row>
    <row r="438" spans="61:84" s="139" customFormat="1" ht="12.75" hidden="1">
      <c r="BI438" s="140"/>
      <c r="BJ438" s="140"/>
      <c r="BK438" s="140"/>
      <c r="BL438" s="140"/>
      <c r="BM438" s="140"/>
      <c r="BN438" s="140"/>
      <c r="BO438" s="140"/>
      <c r="BP438" s="140"/>
      <c r="BQ438" s="140"/>
      <c r="BR438" s="140"/>
      <c r="BS438" s="140"/>
      <c r="BT438" s="140"/>
      <c r="BU438" s="140"/>
      <c r="BV438" s="140"/>
      <c r="BW438" s="140"/>
      <c r="BX438" s="140"/>
      <c r="BY438" s="140"/>
      <c r="BZ438" s="141"/>
      <c r="CA438" s="141"/>
      <c r="CB438" s="141"/>
      <c r="CC438" s="141"/>
      <c r="CD438" s="141"/>
      <c r="CE438" s="141"/>
      <c r="CF438" s="141"/>
    </row>
    <row r="439" spans="61:84" s="139" customFormat="1" ht="12.75" hidden="1">
      <c r="BI439" s="140"/>
      <c r="BJ439" s="140"/>
      <c r="BK439" s="140"/>
      <c r="BL439" s="140"/>
      <c r="BM439" s="140"/>
      <c r="BN439" s="140"/>
      <c r="BO439" s="140"/>
      <c r="BP439" s="140"/>
      <c r="BQ439" s="140"/>
      <c r="BR439" s="140"/>
      <c r="BS439" s="140"/>
      <c r="BT439" s="140"/>
      <c r="BU439" s="140"/>
      <c r="BV439" s="140"/>
      <c r="BW439" s="140"/>
      <c r="BX439" s="140"/>
      <c r="BY439" s="140"/>
      <c r="BZ439" s="141"/>
      <c r="CA439" s="141"/>
      <c r="CB439" s="141"/>
      <c r="CC439" s="141"/>
      <c r="CD439" s="141"/>
      <c r="CE439" s="141"/>
      <c r="CF439" s="141"/>
    </row>
    <row r="440" spans="61:84" s="139" customFormat="1" ht="12.75" hidden="1">
      <c r="BI440" s="140"/>
      <c r="BJ440" s="140"/>
      <c r="BK440" s="140"/>
      <c r="BL440" s="140"/>
      <c r="BM440" s="140"/>
      <c r="BN440" s="140"/>
      <c r="BO440" s="140"/>
      <c r="BP440" s="140"/>
      <c r="BQ440" s="140"/>
      <c r="BR440" s="140"/>
      <c r="BS440" s="140"/>
      <c r="BT440" s="140"/>
      <c r="BU440" s="140"/>
      <c r="BV440" s="140"/>
      <c r="BW440" s="140"/>
      <c r="BX440" s="140"/>
      <c r="BY440" s="140"/>
      <c r="BZ440" s="141"/>
      <c r="CA440" s="141"/>
      <c r="CB440" s="141"/>
      <c r="CC440" s="141"/>
      <c r="CD440" s="141"/>
      <c r="CE440" s="141"/>
      <c r="CF440" s="141"/>
    </row>
    <row r="441" spans="61:84" s="139" customFormat="1" ht="12.75" hidden="1">
      <c r="BI441" s="140"/>
      <c r="BJ441" s="140"/>
      <c r="BK441" s="140"/>
      <c r="BL441" s="140"/>
      <c r="BM441" s="140"/>
      <c r="BN441" s="140"/>
      <c r="BO441" s="140"/>
      <c r="BP441" s="140"/>
      <c r="BQ441" s="140"/>
      <c r="BR441" s="140"/>
      <c r="BS441" s="140"/>
      <c r="BT441" s="140"/>
      <c r="BU441" s="140"/>
      <c r="BV441" s="140"/>
      <c r="BW441" s="140"/>
      <c r="BX441" s="140"/>
      <c r="BY441" s="140"/>
      <c r="BZ441" s="141"/>
      <c r="CA441" s="141"/>
      <c r="CB441" s="141"/>
      <c r="CC441" s="141"/>
      <c r="CD441" s="141"/>
      <c r="CE441" s="141"/>
      <c r="CF441" s="141"/>
    </row>
    <row r="442" spans="61:84" s="139" customFormat="1" ht="12.75" hidden="1">
      <c r="BI442" s="140"/>
      <c r="BJ442" s="140"/>
      <c r="BK442" s="140"/>
      <c r="BL442" s="140"/>
      <c r="BM442" s="140"/>
      <c r="BN442" s="140"/>
      <c r="BO442" s="140"/>
      <c r="BP442" s="140"/>
      <c r="BQ442" s="140"/>
      <c r="BR442" s="140"/>
      <c r="BS442" s="140"/>
      <c r="BT442" s="140"/>
      <c r="BU442" s="140"/>
      <c r="BV442" s="140"/>
      <c r="BW442" s="140"/>
      <c r="BX442" s="140"/>
      <c r="BY442" s="140"/>
      <c r="BZ442" s="141"/>
      <c r="CA442" s="141"/>
      <c r="CB442" s="141"/>
      <c r="CC442" s="141"/>
      <c r="CD442" s="141"/>
      <c r="CE442" s="141"/>
      <c r="CF442" s="141"/>
    </row>
    <row r="443" spans="61:84" s="139" customFormat="1" ht="12.75" hidden="1">
      <c r="BI443" s="140"/>
      <c r="BJ443" s="140"/>
      <c r="BK443" s="140"/>
      <c r="BL443" s="140"/>
      <c r="BM443" s="140"/>
      <c r="BN443" s="140"/>
      <c r="BO443" s="140"/>
      <c r="BP443" s="140"/>
      <c r="BQ443" s="140"/>
      <c r="BR443" s="140"/>
      <c r="BS443" s="140"/>
      <c r="BT443" s="140"/>
      <c r="BU443" s="140"/>
      <c r="BV443" s="140"/>
      <c r="BW443" s="140"/>
      <c r="BX443" s="140"/>
      <c r="BY443" s="140"/>
      <c r="BZ443" s="141"/>
      <c r="CA443" s="141"/>
      <c r="CB443" s="141"/>
      <c r="CC443" s="141"/>
      <c r="CD443" s="141"/>
      <c r="CE443" s="141"/>
      <c r="CF443" s="141"/>
    </row>
    <row r="444" spans="61:84" s="139" customFormat="1" ht="12.75" hidden="1">
      <c r="BI444" s="140"/>
      <c r="BJ444" s="140"/>
      <c r="BK444" s="140"/>
      <c r="BL444" s="140"/>
      <c r="BM444" s="140"/>
      <c r="BN444" s="140"/>
      <c r="BO444" s="140"/>
      <c r="BP444" s="140"/>
      <c r="BQ444" s="140"/>
      <c r="BR444" s="140"/>
      <c r="BS444" s="140"/>
      <c r="BT444" s="140"/>
      <c r="BU444" s="140"/>
      <c r="BV444" s="140"/>
      <c r="BW444" s="140"/>
      <c r="BX444" s="140"/>
      <c r="BY444" s="140"/>
      <c r="BZ444" s="141"/>
      <c r="CA444" s="141"/>
      <c r="CB444" s="141"/>
      <c r="CC444" s="141"/>
      <c r="CD444" s="141"/>
      <c r="CE444" s="141"/>
      <c r="CF444" s="141"/>
    </row>
    <row r="445" spans="61:84" s="139" customFormat="1" ht="12.75" hidden="1">
      <c r="BI445" s="140"/>
      <c r="BJ445" s="140"/>
      <c r="BK445" s="140"/>
      <c r="BL445" s="140"/>
      <c r="BM445" s="140"/>
      <c r="BN445" s="140"/>
      <c r="BO445" s="140"/>
      <c r="BP445" s="140"/>
      <c r="BQ445" s="140"/>
      <c r="BR445" s="140"/>
      <c r="BS445" s="140"/>
      <c r="BT445" s="140"/>
      <c r="BU445" s="140"/>
      <c r="BV445" s="140"/>
      <c r="BW445" s="140"/>
      <c r="BX445" s="140"/>
      <c r="BY445" s="140"/>
      <c r="BZ445" s="141"/>
      <c r="CA445" s="141"/>
      <c r="CB445" s="141"/>
      <c r="CC445" s="141"/>
      <c r="CD445" s="141"/>
      <c r="CE445" s="141"/>
      <c r="CF445" s="141"/>
    </row>
    <row r="446" spans="61:84" s="139" customFormat="1" ht="12.75" hidden="1">
      <c r="BI446" s="140"/>
      <c r="BJ446" s="140"/>
      <c r="BK446" s="140"/>
      <c r="BL446" s="140"/>
      <c r="BM446" s="140"/>
      <c r="BN446" s="140"/>
      <c r="BO446" s="140"/>
      <c r="BP446" s="140"/>
      <c r="BQ446" s="140"/>
      <c r="BR446" s="140"/>
      <c r="BS446" s="140"/>
      <c r="BT446" s="140"/>
      <c r="BU446" s="140"/>
      <c r="BV446" s="140"/>
      <c r="BW446" s="140"/>
      <c r="BX446" s="140"/>
      <c r="BY446" s="140"/>
      <c r="BZ446" s="141"/>
      <c r="CA446" s="141"/>
      <c r="CB446" s="141"/>
      <c r="CC446" s="141"/>
      <c r="CD446" s="141"/>
      <c r="CE446" s="141"/>
      <c r="CF446" s="141"/>
    </row>
    <row r="447" spans="61:84" s="139" customFormat="1" ht="12.75" hidden="1">
      <c r="BI447" s="140"/>
      <c r="BJ447" s="140"/>
      <c r="BK447" s="140"/>
      <c r="BL447" s="140"/>
      <c r="BM447" s="140"/>
      <c r="BN447" s="140"/>
      <c r="BO447" s="140"/>
      <c r="BP447" s="140"/>
      <c r="BQ447" s="140"/>
      <c r="BR447" s="140"/>
      <c r="BS447" s="140"/>
      <c r="BT447" s="140"/>
      <c r="BU447" s="140"/>
      <c r="BV447" s="140"/>
      <c r="BW447" s="140"/>
      <c r="BX447" s="140"/>
      <c r="BY447" s="140"/>
      <c r="BZ447" s="141"/>
      <c r="CA447" s="141"/>
      <c r="CB447" s="141"/>
      <c r="CC447" s="141"/>
      <c r="CD447" s="141"/>
      <c r="CE447" s="141"/>
      <c r="CF447" s="141"/>
    </row>
    <row r="448" spans="61:84" s="139" customFormat="1" ht="12.75" hidden="1">
      <c r="BI448" s="140"/>
      <c r="BJ448" s="140"/>
      <c r="BK448" s="140"/>
      <c r="BL448" s="140"/>
      <c r="BM448" s="140"/>
      <c r="BN448" s="140"/>
      <c r="BO448" s="140"/>
      <c r="BP448" s="140"/>
      <c r="BQ448" s="140"/>
      <c r="BR448" s="140"/>
      <c r="BS448" s="140"/>
      <c r="BT448" s="140"/>
      <c r="BU448" s="140"/>
      <c r="BV448" s="140"/>
      <c r="BW448" s="140"/>
      <c r="BX448" s="140"/>
      <c r="BY448" s="140"/>
      <c r="BZ448" s="141"/>
      <c r="CA448" s="141"/>
      <c r="CB448" s="141"/>
      <c r="CC448" s="141"/>
      <c r="CD448" s="141"/>
      <c r="CE448" s="141"/>
      <c r="CF448" s="141"/>
    </row>
    <row r="449" spans="61:84" s="139" customFormat="1" ht="12.75" hidden="1">
      <c r="BI449" s="140"/>
      <c r="BJ449" s="140"/>
      <c r="BK449" s="140"/>
      <c r="BL449" s="140"/>
      <c r="BM449" s="140"/>
      <c r="BN449" s="140"/>
      <c r="BO449" s="140"/>
      <c r="BP449" s="140"/>
      <c r="BQ449" s="140"/>
      <c r="BR449" s="140"/>
      <c r="BS449" s="140"/>
      <c r="BT449" s="140"/>
      <c r="BU449" s="140"/>
      <c r="BV449" s="140"/>
      <c r="BW449" s="140"/>
      <c r="BX449" s="140"/>
      <c r="BY449" s="140"/>
      <c r="BZ449" s="141"/>
      <c r="CA449" s="141"/>
      <c r="CB449" s="141"/>
      <c r="CC449" s="141"/>
      <c r="CD449" s="141"/>
      <c r="CE449" s="141"/>
      <c r="CF449" s="141"/>
    </row>
    <row r="450" spans="61:84" s="139" customFormat="1" ht="12.75" hidden="1">
      <c r="BI450" s="140"/>
      <c r="BJ450" s="140"/>
      <c r="BK450" s="140"/>
      <c r="BL450" s="140"/>
      <c r="BM450" s="140"/>
      <c r="BN450" s="140"/>
      <c r="BO450" s="140"/>
      <c r="BP450" s="140"/>
      <c r="BQ450" s="140"/>
      <c r="BR450" s="140"/>
      <c r="BS450" s="140"/>
      <c r="BT450" s="140"/>
      <c r="BU450" s="140"/>
      <c r="BV450" s="140"/>
      <c r="BW450" s="140"/>
      <c r="BX450" s="140"/>
      <c r="BY450" s="140"/>
      <c r="BZ450" s="141"/>
      <c r="CA450" s="141"/>
      <c r="CB450" s="141"/>
      <c r="CC450" s="141"/>
      <c r="CD450" s="141"/>
      <c r="CE450" s="141"/>
      <c r="CF450" s="141"/>
    </row>
    <row r="451" spans="61:84" s="139" customFormat="1" ht="12.75" hidden="1">
      <c r="BI451" s="140"/>
      <c r="BJ451" s="140"/>
      <c r="BK451" s="140"/>
      <c r="BL451" s="140"/>
      <c r="BM451" s="140"/>
      <c r="BN451" s="140"/>
      <c r="BO451" s="140"/>
      <c r="BP451" s="140"/>
      <c r="BQ451" s="140"/>
      <c r="BR451" s="140"/>
      <c r="BS451" s="140"/>
      <c r="BT451" s="140"/>
      <c r="BU451" s="140"/>
      <c r="BV451" s="140"/>
      <c r="BW451" s="140"/>
      <c r="BX451" s="140"/>
      <c r="BY451" s="140"/>
      <c r="BZ451" s="141"/>
      <c r="CA451" s="141"/>
      <c r="CB451" s="141"/>
      <c r="CC451" s="141"/>
      <c r="CD451" s="141"/>
      <c r="CE451" s="141"/>
      <c r="CF451" s="141"/>
    </row>
    <row r="452" spans="61:84" s="139" customFormat="1" ht="12.75" hidden="1">
      <c r="BI452" s="140"/>
      <c r="BJ452" s="140"/>
      <c r="BK452" s="140"/>
      <c r="BL452" s="140"/>
      <c r="BM452" s="140"/>
      <c r="BN452" s="140"/>
      <c r="BO452" s="140"/>
      <c r="BP452" s="140"/>
      <c r="BQ452" s="140"/>
      <c r="BR452" s="140"/>
      <c r="BS452" s="140"/>
      <c r="BT452" s="140"/>
      <c r="BU452" s="140"/>
      <c r="BV452" s="140"/>
      <c r="BW452" s="140"/>
      <c r="BX452" s="140"/>
      <c r="BY452" s="140"/>
      <c r="BZ452" s="141"/>
      <c r="CA452" s="141"/>
      <c r="CB452" s="141"/>
      <c r="CC452" s="141"/>
      <c r="CD452" s="141"/>
      <c r="CE452" s="141"/>
      <c r="CF452" s="141"/>
    </row>
    <row r="453" spans="61:84" s="139" customFormat="1" ht="12.75" hidden="1">
      <c r="BI453" s="140"/>
      <c r="BJ453" s="140"/>
      <c r="BK453" s="140"/>
      <c r="BL453" s="140"/>
      <c r="BM453" s="140"/>
      <c r="BN453" s="140"/>
      <c r="BO453" s="140"/>
      <c r="BP453" s="140"/>
      <c r="BQ453" s="140"/>
      <c r="BR453" s="140"/>
      <c r="BS453" s="140"/>
      <c r="BT453" s="140"/>
      <c r="BU453" s="140"/>
      <c r="BV453" s="140"/>
      <c r="BW453" s="140"/>
      <c r="BX453" s="140"/>
      <c r="BY453" s="140"/>
      <c r="BZ453" s="141"/>
      <c r="CA453" s="141"/>
      <c r="CB453" s="141"/>
      <c r="CC453" s="141"/>
      <c r="CD453" s="141"/>
      <c r="CE453" s="141"/>
      <c r="CF453" s="141"/>
    </row>
    <row r="454" spans="61:84" s="139" customFormat="1" ht="12.75" hidden="1">
      <c r="BI454" s="140"/>
      <c r="BJ454" s="140"/>
      <c r="BK454" s="140"/>
      <c r="BL454" s="140"/>
      <c r="BM454" s="140"/>
      <c r="BN454" s="140"/>
      <c r="BO454" s="140"/>
      <c r="BP454" s="140"/>
      <c r="BQ454" s="140"/>
      <c r="BR454" s="140"/>
      <c r="BS454" s="140"/>
      <c r="BT454" s="140"/>
      <c r="BU454" s="140"/>
      <c r="BV454" s="140"/>
      <c r="BW454" s="140"/>
      <c r="BX454" s="140"/>
      <c r="BY454" s="140"/>
      <c r="BZ454" s="141"/>
      <c r="CA454" s="141"/>
      <c r="CB454" s="141"/>
      <c r="CC454" s="141"/>
      <c r="CD454" s="141"/>
      <c r="CE454" s="141"/>
      <c r="CF454" s="141"/>
    </row>
    <row r="455" spans="61:84" s="139" customFormat="1" ht="12.75" hidden="1">
      <c r="BI455" s="140"/>
      <c r="BJ455" s="140"/>
      <c r="BK455" s="140"/>
      <c r="BL455" s="140"/>
      <c r="BM455" s="140"/>
      <c r="BN455" s="140"/>
      <c r="BO455" s="140"/>
      <c r="BP455" s="140"/>
      <c r="BQ455" s="140"/>
      <c r="BR455" s="140"/>
      <c r="BS455" s="140"/>
      <c r="BT455" s="140"/>
      <c r="BU455" s="140"/>
      <c r="BV455" s="140"/>
      <c r="BW455" s="140"/>
      <c r="BX455" s="140"/>
      <c r="BY455" s="140"/>
      <c r="BZ455" s="141"/>
      <c r="CA455" s="141"/>
      <c r="CB455" s="141"/>
      <c r="CC455" s="141"/>
      <c r="CD455" s="141"/>
      <c r="CE455" s="141"/>
      <c r="CF455" s="141"/>
    </row>
    <row r="456" spans="61:84" s="139" customFormat="1" ht="12.75" hidden="1">
      <c r="BI456" s="140"/>
      <c r="BJ456" s="140"/>
      <c r="BK456" s="140"/>
      <c r="BL456" s="140"/>
      <c r="BM456" s="140"/>
      <c r="BN456" s="140"/>
      <c r="BO456" s="140"/>
      <c r="BP456" s="140"/>
      <c r="BQ456" s="140"/>
      <c r="BR456" s="140"/>
      <c r="BS456" s="140"/>
      <c r="BT456" s="140"/>
      <c r="BU456" s="140"/>
      <c r="BV456" s="140"/>
      <c r="BW456" s="140"/>
      <c r="BX456" s="140"/>
      <c r="BY456" s="140"/>
      <c r="BZ456" s="141"/>
      <c r="CA456" s="141"/>
      <c r="CB456" s="141"/>
      <c r="CC456" s="141"/>
      <c r="CD456" s="141"/>
      <c r="CE456" s="141"/>
      <c r="CF456" s="141"/>
    </row>
    <row r="457" spans="61:84" s="139" customFormat="1" ht="12.75" hidden="1">
      <c r="BI457" s="140"/>
      <c r="BJ457" s="140"/>
      <c r="BK457" s="140"/>
      <c r="BL457" s="140"/>
      <c r="BM457" s="140"/>
      <c r="BN457" s="140"/>
      <c r="BO457" s="140"/>
      <c r="BP457" s="140"/>
      <c r="BQ457" s="140"/>
      <c r="BR457" s="140"/>
      <c r="BS457" s="140"/>
      <c r="BT457" s="140"/>
      <c r="BU457" s="140"/>
      <c r="BV457" s="140"/>
      <c r="BW457" s="140"/>
      <c r="BX457" s="140"/>
      <c r="BY457" s="140"/>
      <c r="BZ457" s="141"/>
      <c r="CA457" s="141"/>
      <c r="CB457" s="141"/>
      <c r="CC457" s="141"/>
      <c r="CD457" s="141"/>
      <c r="CE457" s="141"/>
      <c r="CF457" s="141"/>
    </row>
    <row r="458" spans="61:84" s="139" customFormat="1" ht="12.75" hidden="1">
      <c r="BI458" s="140"/>
      <c r="BJ458" s="140"/>
      <c r="BK458" s="140"/>
      <c r="BL458" s="140"/>
      <c r="BM458" s="140"/>
      <c r="BN458" s="140"/>
      <c r="BO458" s="140"/>
      <c r="BP458" s="140"/>
      <c r="BQ458" s="140"/>
      <c r="BR458" s="140"/>
      <c r="BS458" s="140"/>
      <c r="BT458" s="140"/>
      <c r="BU458" s="140"/>
      <c r="BV458" s="140"/>
      <c r="BW458" s="140"/>
      <c r="BX458" s="140"/>
      <c r="BY458" s="140"/>
      <c r="BZ458" s="141"/>
      <c r="CA458" s="141"/>
      <c r="CB458" s="141"/>
      <c r="CC458" s="141"/>
      <c r="CD458" s="141"/>
      <c r="CE458" s="141"/>
      <c r="CF458" s="141"/>
    </row>
    <row r="459" spans="61:84" s="139" customFormat="1" ht="12.75" hidden="1">
      <c r="BI459" s="140"/>
      <c r="BJ459" s="140"/>
      <c r="BK459" s="140"/>
      <c r="BL459" s="140"/>
      <c r="BM459" s="140"/>
      <c r="BN459" s="140"/>
      <c r="BO459" s="140"/>
      <c r="BP459" s="140"/>
      <c r="BQ459" s="140"/>
      <c r="BR459" s="140"/>
      <c r="BS459" s="140"/>
      <c r="BT459" s="140"/>
      <c r="BU459" s="140"/>
      <c r="BV459" s="140"/>
      <c r="BW459" s="140"/>
      <c r="BX459" s="140"/>
      <c r="BY459" s="140"/>
      <c r="BZ459" s="141"/>
      <c r="CA459" s="141"/>
      <c r="CB459" s="141"/>
      <c r="CC459" s="141"/>
      <c r="CD459" s="141"/>
      <c r="CE459" s="141"/>
      <c r="CF459" s="141"/>
    </row>
    <row r="460" spans="61:84" s="139" customFormat="1" ht="12.75" hidden="1">
      <c r="BI460" s="140"/>
      <c r="BJ460" s="140"/>
      <c r="BK460" s="140"/>
      <c r="BL460" s="140"/>
      <c r="BM460" s="140"/>
      <c r="BN460" s="140"/>
      <c r="BO460" s="140"/>
      <c r="BP460" s="140"/>
      <c r="BQ460" s="140"/>
      <c r="BR460" s="140"/>
      <c r="BS460" s="140"/>
      <c r="BT460" s="140"/>
      <c r="BU460" s="140"/>
      <c r="BV460" s="140"/>
      <c r="BW460" s="140"/>
      <c r="BX460" s="140"/>
      <c r="BY460" s="140"/>
      <c r="BZ460" s="141"/>
      <c r="CA460" s="141"/>
      <c r="CB460" s="141"/>
      <c r="CC460" s="141"/>
      <c r="CD460" s="141"/>
      <c r="CE460" s="141"/>
      <c r="CF460" s="141"/>
    </row>
    <row r="461" spans="61:84" s="139" customFormat="1" ht="12.75" hidden="1">
      <c r="BI461" s="140"/>
      <c r="BJ461" s="140"/>
      <c r="BK461" s="140"/>
      <c r="BL461" s="140"/>
      <c r="BM461" s="140"/>
      <c r="BN461" s="140"/>
      <c r="BO461" s="140"/>
      <c r="BP461" s="140"/>
      <c r="BQ461" s="140"/>
      <c r="BR461" s="140"/>
      <c r="BS461" s="140"/>
      <c r="BT461" s="140"/>
      <c r="BU461" s="140"/>
      <c r="BV461" s="140"/>
      <c r="BW461" s="140"/>
      <c r="BX461" s="140"/>
      <c r="BY461" s="140"/>
      <c r="BZ461" s="141"/>
      <c r="CA461" s="141"/>
      <c r="CB461" s="141"/>
      <c r="CC461" s="141"/>
      <c r="CD461" s="141"/>
      <c r="CE461" s="141"/>
      <c r="CF461" s="141"/>
    </row>
    <row r="462" spans="61:84" s="139" customFormat="1" ht="12.75" hidden="1">
      <c r="BI462" s="140"/>
      <c r="BJ462" s="140"/>
      <c r="BK462" s="140"/>
      <c r="BL462" s="140"/>
      <c r="BM462" s="140"/>
      <c r="BN462" s="140"/>
      <c r="BO462" s="140"/>
      <c r="BP462" s="140"/>
      <c r="BQ462" s="140"/>
      <c r="BR462" s="140"/>
      <c r="BS462" s="140"/>
      <c r="BT462" s="140"/>
      <c r="BU462" s="140"/>
      <c r="BV462" s="140"/>
      <c r="BW462" s="140"/>
      <c r="BX462" s="140"/>
      <c r="BY462" s="140"/>
      <c r="BZ462" s="141"/>
      <c r="CA462" s="141"/>
      <c r="CB462" s="141"/>
      <c r="CC462" s="141"/>
      <c r="CD462" s="141"/>
      <c r="CE462" s="141"/>
      <c r="CF462" s="141"/>
    </row>
    <row r="463" spans="61:84" s="139" customFormat="1" ht="12.75" hidden="1">
      <c r="BI463" s="140"/>
      <c r="BJ463" s="140"/>
      <c r="BK463" s="140"/>
      <c r="BL463" s="140"/>
      <c r="BM463" s="140"/>
      <c r="BN463" s="140"/>
      <c r="BO463" s="140"/>
      <c r="BP463" s="140"/>
      <c r="BQ463" s="140"/>
      <c r="BR463" s="140"/>
      <c r="BS463" s="140"/>
      <c r="BT463" s="140"/>
      <c r="BU463" s="140"/>
      <c r="BV463" s="140"/>
      <c r="BW463" s="140"/>
      <c r="BX463" s="140"/>
      <c r="BY463" s="140"/>
      <c r="BZ463" s="141"/>
      <c r="CA463" s="141"/>
      <c r="CB463" s="141"/>
      <c r="CC463" s="141"/>
      <c r="CD463" s="141"/>
      <c r="CE463" s="141"/>
      <c r="CF463" s="141"/>
    </row>
    <row r="464" spans="61:84" s="139" customFormat="1" ht="12.75" hidden="1">
      <c r="BI464" s="140"/>
      <c r="BJ464" s="140"/>
      <c r="BK464" s="140"/>
      <c r="BL464" s="140"/>
      <c r="BM464" s="140"/>
      <c r="BN464" s="140"/>
      <c r="BO464" s="140"/>
      <c r="BP464" s="140"/>
      <c r="BQ464" s="140"/>
      <c r="BR464" s="140"/>
      <c r="BS464" s="140"/>
      <c r="BT464" s="140"/>
      <c r="BU464" s="140"/>
      <c r="BV464" s="140"/>
      <c r="BW464" s="140"/>
      <c r="BX464" s="140"/>
      <c r="BY464" s="140"/>
      <c r="BZ464" s="141"/>
      <c r="CA464" s="141"/>
      <c r="CB464" s="141"/>
      <c r="CC464" s="141"/>
      <c r="CD464" s="141"/>
      <c r="CE464" s="141"/>
      <c r="CF464" s="141"/>
    </row>
    <row r="465" spans="61:84" s="139" customFormat="1" ht="12.75" hidden="1">
      <c r="BI465" s="140"/>
      <c r="BJ465" s="140"/>
      <c r="BK465" s="140"/>
      <c r="BL465" s="140"/>
      <c r="BM465" s="140"/>
      <c r="BN465" s="140"/>
      <c r="BO465" s="140"/>
      <c r="BP465" s="140"/>
      <c r="BQ465" s="140"/>
      <c r="BR465" s="140"/>
      <c r="BS465" s="140"/>
      <c r="BT465" s="140"/>
      <c r="BU465" s="140"/>
      <c r="BV465" s="140"/>
      <c r="BW465" s="140"/>
      <c r="BX465" s="140"/>
      <c r="BY465" s="140"/>
      <c r="BZ465" s="141"/>
      <c r="CA465" s="141"/>
      <c r="CB465" s="141"/>
      <c r="CC465" s="141"/>
      <c r="CD465" s="141"/>
      <c r="CE465" s="141"/>
      <c r="CF465" s="141"/>
    </row>
    <row r="466" spans="61:84" s="139" customFormat="1" ht="12.75" hidden="1">
      <c r="BI466" s="140"/>
      <c r="BJ466" s="140"/>
      <c r="BK466" s="140"/>
      <c r="BL466" s="140"/>
      <c r="BM466" s="140"/>
      <c r="BN466" s="140"/>
      <c r="BO466" s="140"/>
      <c r="BP466" s="140"/>
      <c r="BQ466" s="140"/>
      <c r="BR466" s="140"/>
      <c r="BS466" s="140"/>
      <c r="BT466" s="140"/>
      <c r="BU466" s="140"/>
      <c r="BV466" s="140"/>
      <c r="BW466" s="140"/>
      <c r="BX466" s="140"/>
      <c r="BY466" s="140"/>
      <c r="BZ466" s="141"/>
      <c r="CA466" s="141"/>
      <c r="CB466" s="141"/>
      <c r="CC466" s="141"/>
      <c r="CD466" s="141"/>
      <c r="CE466" s="141"/>
      <c r="CF466" s="141"/>
    </row>
    <row r="467" spans="61:84" s="139" customFormat="1" ht="12.75" hidden="1">
      <c r="BI467" s="140"/>
      <c r="BJ467" s="140"/>
      <c r="BK467" s="140"/>
      <c r="BL467" s="140"/>
      <c r="BM467" s="140"/>
      <c r="BN467" s="140"/>
      <c r="BO467" s="140"/>
      <c r="BP467" s="140"/>
      <c r="BQ467" s="140"/>
      <c r="BR467" s="140"/>
      <c r="BS467" s="140"/>
      <c r="BT467" s="140"/>
      <c r="BU467" s="140"/>
      <c r="BV467" s="140"/>
      <c r="BW467" s="140"/>
      <c r="BX467" s="140"/>
      <c r="BY467" s="140"/>
      <c r="BZ467" s="141"/>
      <c r="CA467" s="141"/>
      <c r="CB467" s="141"/>
      <c r="CC467" s="141"/>
      <c r="CD467" s="141"/>
      <c r="CE467" s="141"/>
      <c r="CF467" s="141"/>
    </row>
    <row r="468" spans="61:84" s="139" customFormat="1" ht="12.75" hidden="1">
      <c r="BI468" s="140"/>
      <c r="BJ468" s="140"/>
      <c r="BK468" s="140"/>
      <c r="BL468" s="140"/>
      <c r="BM468" s="140"/>
      <c r="BN468" s="140"/>
      <c r="BO468" s="140"/>
      <c r="BP468" s="140"/>
      <c r="BQ468" s="140"/>
      <c r="BR468" s="140"/>
      <c r="BS468" s="140"/>
      <c r="BT468" s="140"/>
      <c r="BU468" s="140"/>
      <c r="BV468" s="140"/>
      <c r="BW468" s="140"/>
      <c r="BX468" s="140"/>
      <c r="BY468" s="140"/>
      <c r="BZ468" s="141"/>
      <c r="CA468" s="141"/>
      <c r="CB468" s="141"/>
      <c r="CC468" s="141"/>
      <c r="CD468" s="141"/>
      <c r="CE468" s="141"/>
      <c r="CF468" s="141"/>
    </row>
    <row r="469" spans="61:84" s="139" customFormat="1" ht="12.75" hidden="1">
      <c r="BI469" s="140"/>
      <c r="BJ469" s="140"/>
      <c r="BK469" s="140"/>
      <c r="BL469" s="140"/>
      <c r="BM469" s="140"/>
      <c r="BN469" s="140"/>
      <c r="BO469" s="140"/>
      <c r="BP469" s="140"/>
      <c r="BQ469" s="140"/>
      <c r="BR469" s="140"/>
      <c r="BS469" s="140"/>
      <c r="BT469" s="140"/>
      <c r="BU469" s="140"/>
      <c r="BV469" s="140"/>
      <c r="BW469" s="140"/>
      <c r="BX469" s="140"/>
      <c r="BY469" s="140"/>
      <c r="BZ469" s="141"/>
      <c r="CA469" s="141"/>
      <c r="CB469" s="141"/>
      <c r="CC469" s="141"/>
      <c r="CD469" s="141"/>
      <c r="CE469" s="141"/>
      <c r="CF469" s="141"/>
    </row>
    <row r="470" spans="61:84" s="139" customFormat="1" ht="12.75" hidden="1">
      <c r="BI470" s="140"/>
      <c r="BJ470" s="140"/>
      <c r="BK470" s="140"/>
      <c r="BL470" s="140"/>
      <c r="BM470" s="140"/>
      <c r="BN470" s="140"/>
      <c r="BO470" s="140"/>
      <c r="BP470" s="140"/>
      <c r="BQ470" s="140"/>
      <c r="BR470" s="140"/>
      <c r="BS470" s="140"/>
      <c r="BT470" s="140"/>
      <c r="BU470" s="140"/>
      <c r="BV470" s="140"/>
      <c r="BW470" s="140"/>
      <c r="BX470" s="140"/>
      <c r="BY470" s="140"/>
      <c r="BZ470" s="141"/>
      <c r="CA470" s="141"/>
      <c r="CB470" s="141"/>
      <c r="CC470" s="141"/>
      <c r="CD470" s="141"/>
      <c r="CE470" s="141"/>
      <c r="CF470" s="141"/>
    </row>
    <row r="471" spans="61:84" s="139" customFormat="1" ht="12.75" hidden="1">
      <c r="BI471" s="140"/>
      <c r="BJ471" s="140"/>
      <c r="BK471" s="140"/>
      <c r="BL471" s="140"/>
      <c r="BM471" s="140"/>
      <c r="BN471" s="140"/>
      <c r="BO471" s="140"/>
      <c r="BP471" s="140"/>
      <c r="BQ471" s="140"/>
      <c r="BR471" s="140"/>
      <c r="BS471" s="140"/>
      <c r="BT471" s="140"/>
      <c r="BU471" s="140"/>
      <c r="BV471" s="140"/>
      <c r="BW471" s="140"/>
      <c r="BX471" s="140"/>
      <c r="BY471" s="140"/>
      <c r="BZ471" s="141"/>
      <c r="CA471" s="141"/>
      <c r="CB471" s="141"/>
      <c r="CC471" s="141"/>
      <c r="CD471" s="141"/>
      <c r="CE471" s="141"/>
      <c r="CF471" s="141"/>
    </row>
    <row r="472" spans="61:84" s="139" customFormat="1" ht="12.75" hidden="1">
      <c r="BI472" s="140"/>
      <c r="BJ472" s="140"/>
      <c r="BK472" s="140"/>
      <c r="BL472" s="140"/>
      <c r="BM472" s="140"/>
      <c r="BN472" s="140"/>
      <c r="BO472" s="140"/>
      <c r="BP472" s="140"/>
      <c r="BQ472" s="140"/>
      <c r="BR472" s="140"/>
      <c r="BS472" s="140"/>
      <c r="BT472" s="140"/>
      <c r="BU472" s="140"/>
      <c r="BV472" s="140"/>
      <c r="BW472" s="140"/>
      <c r="BX472" s="140"/>
      <c r="BY472" s="140"/>
      <c r="BZ472" s="141"/>
      <c r="CA472" s="141"/>
      <c r="CB472" s="141"/>
      <c r="CC472" s="141"/>
      <c r="CD472" s="141"/>
      <c r="CE472" s="141"/>
      <c r="CF472" s="141"/>
    </row>
    <row r="473" spans="61:84" s="139" customFormat="1" ht="12.75" hidden="1">
      <c r="BI473" s="140"/>
      <c r="BJ473" s="140"/>
      <c r="BK473" s="140"/>
      <c r="BL473" s="140"/>
      <c r="BM473" s="140"/>
      <c r="BN473" s="140"/>
      <c r="BO473" s="140"/>
      <c r="BP473" s="140"/>
      <c r="BQ473" s="140"/>
      <c r="BR473" s="140"/>
      <c r="BS473" s="140"/>
      <c r="BT473" s="140"/>
      <c r="BU473" s="140"/>
      <c r="BV473" s="140"/>
      <c r="BW473" s="140"/>
      <c r="BX473" s="140"/>
      <c r="BY473" s="140"/>
      <c r="BZ473" s="141"/>
      <c r="CA473" s="141"/>
      <c r="CB473" s="141"/>
      <c r="CC473" s="141"/>
      <c r="CD473" s="141"/>
      <c r="CE473" s="141"/>
      <c r="CF473" s="141"/>
    </row>
    <row r="474" spans="61:84" s="139" customFormat="1" ht="12.75" hidden="1">
      <c r="BI474" s="140"/>
      <c r="BJ474" s="140"/>
      <c r="BK474" s="140"/>
      <c r="BL474" s="140"/>
      <c r="BM474" s="140"/>
      <c r="BN474" s="140"/>
      <c r="BO474" s="140"/>
      <c r="BP474" s="140"/>
      <c r="BQ474" s="140"/>
      <c r="BR474" s="140"/>
      <c r="BS474" s="140"/>
      <c r="BT474" s="140"/>
      <c r="BU474" s="140"/>
      <c r="BV474" s="140"/>
      <c r="BW474" s="140"/>
      <c r="BX474" s="140"/>
      <c r="BY474" s="140"/>
      <c r="BZ474" s="141"/>
      <c r="CA474" s="141"/>
      <c r="CB474" s="141"/>
      <c r="CC474" s="141"/>
      <c r="CD474" s="141"/>
      <c r="CE474" s="141"/>
      <c r="CF474" s="141"/>
    </row>
    <row r="475" spans="61:84" s="139" customFormat="1" ht="12.75" hidden="1">
      <c r="BI475" s="140"/>
      <c r="BJ475" s="140"/>
      <c r="BK475" s="140"/>
      <c r="BL475" s="140"/>
      <c r="BM475" s="140"/>
      <c r="BN475" s="140"/>
      <c r="BO475" s="140"/>
      <c r="BP475" s="140"/>
      <c r="BQ475" s="140"/>
      <c r="BR475" s="140"/>
      <c r="BS475" s="140"/>
      <c r="BT475" s="140"/>
      <c r="BU475" s="140"/>
      <c r="BV475" s="140"/>
      <c r="BW475" s="140"/>
      <c r="BX475" s="140"/>
      <c r="BY475" s="140"/>
      <c r="BZ475" s="141"/>
      <c r="CA475" s="141"/>
      <c r="CB475" s="141"/>
      <c r="CC475" s="141"/>
      <c r="CD475" s="141"/>
      <c r="CE475" s="141"/>
      <c r="CF475" s="141"/>
    </row>
    <row r="476" spans="61:84" s="139" customFormat="1" ht="12.75" hidden="1">
      <c r="BI476" s="140"/>
      <c r="BJ476" s="140"/>
      <c r="BK476" s="140"/>
      <c r="BL476" s="140"/>
      <c r="BM476" s="140"/>
      <c r="BN476" s="140"/>
      <c r="BO476" s="140"/>
      <c r="BP476" s="140"/>
      <c r="BQ476" s="140"/>
      <c r="BR476" s="140"/>
      <c r="BS476" s="140"/>
      <c r="BT476" s="140"/>
      <c r="BU476" s="140"/>
      <c r="BV476" s="140"/>
      <c r="BW476" s="140"/>
      <c r="BX476" s="140"/>
      <c r="BY476" s="140"/>
      <c r="BZ476" s="141"/>
      <c r="CA476" s="141"/>
      <c r="CB476" s="141"/>
      <c r="CC476" s="141"/>
      <c r="CD476" s="141"/>
      <c r="CE476" s="141"/>
      <c r="CF476" s="141"/>
    </row>
    <row r="477" spans="61:84" s="139" customFormat="1" ht="12.75" hidden="1">
      <c r="BI477" s="140"/>
      <c r="BJ477" s="140"/>
      <c r="BK477" s="140"/>
      <c r="BL477" s="140"/>
      <c r="BM477" s="140"/>
      <c r="BN477" s="140"/>
      <c r="BO477" s="140"/>
      <c r="BP477" s="140"/>
      <c r="BQ477" s="140"/>
      <c r="BR477" s="140"/>
      <c r="BS477" s="140"/>
      <c r="BT477" s="140"/>
      <c r="BU477" s="140"/>
      <c r="BV477" s="140"/>
      <c r="BW477" s="140"/>
      <c r="BX477" s="140"/>
      <c r="BY477" s="140"/>
      <c r="BZ477" s="141"/>
      <c r="CA477" s="141"/>
      <c r="CB477" s="141"/>
      <c r="CC477" s="141"/>
      <c r="CD477" s="141"/>
      <c r="CE477" s="141"/>
      <c r="CF477" s="141"/>
    </row>
    <row r="478" spans="61:84" s="139" customFormat="1" ht="12.75" hidden="1">
      <c r="BI478" s="140"/>
      <c r="BJ478" s="140"/>
      <c r="BK478" s="140"/>
      <c r="BL478" s="140"/>
      <c r="BM478" s="140"/>
      <c r="BN478" s="140"/>
      <c r="BO478" s="140"/>
      <c r="BP478" s="140"/>
      <c r="BQ478" s="140"/>
      <c r="BR478" s="140"/>
      <c r="BS478" s="140"/>
      <c r="BT478" s="140"/>
      <c r="BU478" s="140"/>
      <c r="BV478" s="140"/>
      <c r="BW478" s="140"/>
      <c r="BX478" s="140"/>
      <c r="BY478" s="140"/>
      <c r="BZ478" s="141"/>
      <c r="CA478" s="141"/>
      <c r="CB478" s="141"/>
      <c r="CC478" s="141"/>
      <c r="CD478" s="141"/>
      <c r="CE478" s="141"/>
      <c r="CF478" s="141"/>
    </row>
    <row r="479" spans="61:84" s="139" customFormat="1" ht="12.75" hidden="1">
      <c r="BI479" s="140"/>
      <c r="BJ479" s="140"/>
      <c r="BK479" s="140"/>
      <c r="BL479" s="140"/>
      <c r="BM479" s="140"/>
      <c r="BN479" s="140"/>
      <c r="BO479" s="140"/>
      <c r="BP479" s="140"/>
      <c r="BQ479" s="140"/>
      <c r="BR479" s="140"/>
      <c r="BS479" s="140"/>
      <c r="BT479" s="140"/>
      <c r="BU479" s="140"/>
      <c r="BV479" s="140"/>
      <c r="BW479" s="140"/>
      <c r="BX479" s="140"/>
      <c r="BY479" s="140"/>
      <c r="BZ479" s="141"/>
      <c r="CA479" s="141"/>
      <c r="CB479" s="141"/>
      <c r="CC479" s="141"/>
      <c r="CD479" s="141"/>
      <c r="CE479" s="141"/>
      <c r="CF479" s="141"/>
    </row>
    <row r="480" spans="61:84" s="139" customFormat="1" ht="12.75" hidden="1">
      <c r="BI480" s="140"/>
      <c r="BJ480" s="140"/>
      <c r="BK480" s="140"/>
      <c r="BL480" s="140"/>
      <c r="BM480" s="140"/>
      <c r="BN480" s="140"/>
      <c r="BO480" s="140"/>
      <c r="BP480" s="140"/>
      <c r="BQ480" s="140"/>
      <c r="BR480" s="140"/>
      <c r="BS480" s="140"/>
      <c r="BT480" s="140"/>
      <c r="BU480" s="140"/>
      <c r="BV480" s="140"/>
      <c r="BW480" s="140"/>
      <c r="BX480" s="140"/>
      <c r="BY480" s="140"/>
      <c r="BZ480" s="141"/>
      <c r="CA480" s="141"/>
      <c r="CB480" s="141"/>
      <c r="CC480" s="141"/>
      <c r="CD480" s="141"/>
      <c r="CE480" s="141"/>
      <c r="CF480" s="141"/>
    </row>
    <row r="481" spans="61:84" s="139" customFormat="1" ht="12.75" hidden="1">
      <c r="BI481" s="140"/>
      <c r="BJ481" s="140"/>
      <c r="BK481" s="140"/>
      <c r="BL481" s="140"/>
      <c r="BM481" s="140"/>
      <c r="BN481" s="140"/>
      <c r="BO481" s="140"/>
      <c r="BP481" s="140"/>
      <c r="BQ481" s="140"/>
      <c r="BR481" s="140"/>
      <c r="BS481" s="140"/>
      <c r="BT481" s="140"/>
      <c r="BU481" s="140"/>
      <c r="BV481" s="140"/>
      <c r="BW481" s="140"/>
      <c r="BX481" s="140"/>
      <c r="BY481" s="140"/>
      <c r="BZ481" s="141"/>
      <c r="CA481" s="141"/>
      <c r="CB481" s="141"/>
      <c r="CC481" s="141"/>
      <c r="CD481" s="141"/>
      <c r="CE481" s="141"/>
      <c r="CF481" s="141"/>
    </row>
    <row r="482" spans="61:84" s="139" customFormat="1" ht="12.75" hidden="1">
      <c r="BI482" s="140"/>
      <c r="BJ482" s="140"/>
      <c r="BK482" s="140"/>
      <c r="BL482" s="140"/>
      <c r="BM482" s="140"/>
      <c r="BN482" s="140"/>
      <c r="BO482" s="140"/>
      <c r="BP482" s="140"/>
      <c r="BQ482" s="140"/>
      <c r="BR482" s="140"/>
      <c r="BS482" s="140"/>
      <c r="BT482" s="140"/>
      <c r="BU482" s="140"/>
      <c r="BV482" s="140"/>
      <c r="BW482" s="140"/>
      <c r="BX482" s="140"/>
      <c r="BY482" s="140"/>
      <c r="BZ482" s="141"/>
      <c r="CA482" s="141"/>
      <c r="CB482" s="141"/>
      <c r="CC482" s="141"/>
      <c r="CD482" s="141"/>
      <c r="CE482" s="141"/>
      <c r="CF482" s="141"/>
    </row>
    <row r="483" spans="61:84" s="139" customFormat="1" ht="12.75" hidden="1">
      <c r="BI483" s="140"/>
      <c r="BJ483" s="140"/>
      <c r="BK483" s="140"/>
      <c r="BL483" s="140"/>
      <c r="BM483" s="140"/>
      <c r="BN483" s="140"/>
      <c r="BO483" s="140"/>
      <c r="BP483" s="140"/>
      <c r="BQ483" s="140"/>
      <c r="BR483" s="140"/>
      <c r="BS483" s="140"/>
      <c r="BT483" s="140"/>
      <c r="BU483" s="140"/>
      <c r="BV483" s="140"/>
      <c r="BW483" s="140"/>
      <c r="BX483" s="140"/>
      <c r="BY483" s="140"/>
      <c r="BZ483" s="141"/>
      <c r="CA483" s="141"/>
      <c r="CB483" s="141"/>
      <c r="CC483" s="141"/>
      <c r="CD483" s="141"/>
      <c r="CE483" s="141"/>
      <c r="CF483" s="141"/>
    </row>
    <row r="484" spans="61:84" s="139" customFormat="1" ht="12.75" hidden="1">
      <c r="BI484" s="140"/>
      <c r="BJ484" s="140"/>
      <c r="BK484" s="140"/>
      <c r="BL484" s="140"/>
      <c r="BM484" s="140"/>
      <c r="BN484" s="140"/>
      <c r="BO484" s="140"/>
      <c r="BP484" s="140"/>
      <c r="BQ484" s="140"/>
      <c r="BR484" s="140"/>
      <c r="BS484" s="140"/>
      <c r="BT484" s="140"/>
      <c r="BU484" s="140"/>
      <c r="BV484" s="140"/>
      <c r="BW484" s="140"/>
      <c r="BX484" s="140"/>
      <c r="BY484" s="140"/>
      <c r="BZ484" s="141"/>
      <c r="CA484" s="141"/>
      <c r="CB484" s="141"/>
      <c r="CC484" s="141"/>
      <c r="CD484" s="141"/>
      <c r="CE484" s="141"/>
      <c r="CF484" s="141"/>
    </row>
    <row r="485" spans="61:84" s="139" customFormat="1" ht="12.75" hidden="1">
      <c r="BI485" s="140"/>
      <c r="BJ485" s="140"/>
      <c r="BK485" s="140"/>
      <c r="BL485" s="140"/>
      <c r="BM485" s="140"/>
      <c r="BN485" s="140"/>
      <c r="BO485" s="140"/>
      <c r="BP485" s="140"/>
      <c r="BQ485" s="140"/>
      <c r="BR485" s="140"/>
      <c r="BS485" s="140"/>
      <c r="BT485" s="140"/>
      <c r="BU485" s="140"/>
      <c r="BV485" s="140"/>
      <c r="BW485" s="140"/>
      <c r="BX485" s="140"/>
      <c r="BY485" s="140"/>
      <c r="BZ485" s="141"/>
      <c r="CA485" s="141"/>
      <c r="CB485" s="141"/>
      <c r="CC485" s="141"/>
      <c r="CD485" s="141"/>
      <c r="CE485" s="141"/>
      <c r="CF485" s="141"/>
    </row>
    <row r="486" spans="61:84" s="139" customFormat="1" ht="12.75" hidden="1">
      <c r="BI486" s="140"/>
      <c r="BJ486" s="140"/>
      <c r="BK486" s="140"/>
      <c r="BL486" s="140"/>
      <c r="BM486" s="140"/>
      <c r="BN486" s="140"/>
      <c r="BO486" s="140"/>
      <c r="BP486" s="140"/>
      <c r="BQ486" s="140"/>
      <c r="BR486" s="140"/>
      <c r="BS486" s="140"/>
      <c r="BT486" s="140"/>
      <c r="BU486" s="140"/>
      <c r="BV486" s="140"/>
      <c r="BW486" s="140"/>
      <c r="BX486" s="140"/>
      <c r="BY486" s="140"/>
      <c r="BZ486" s="141"/>
      <c r="CA486" s="141"/>
      <c r="CB486" s="141"/>
      <c r="CC486" s="141"/>
      <c r="CD486" s="141"/>
      <c r="CE486" s="141"/>
      <c r="CF486" s="141"/>
    </row>
    <row r="487" spans="61:84" s="139" customFormat="1" ht="12.75" hidden="1">
      <c r="BI487" s="140"/>
      <c r="BJ487" s="140"/>
      <c r="BK487" s="140"/>
      <c r="BL487" s="140"/>
      <c r="BM487" s="140"/>
      <c r="BN487" s="140"/>
      <c r="BO487" s="140"/>
      <c r="BP487" s="140"/>
      <c r="BQ487" s="140"/>
      <c r="BR487" s="140"/>
      <c r="BS487" s="140"/>
      <c r="BT487" s="140"/>
      <c r="BU487" s="140"/>
      <c r="BV487" s="140"/>
      <c r="BW487" s="140"/>
      <c r="BX487" s="140"/>
      <c r="BY487" s="140"/>
      <c r="BZ487" s="141"/>
      <c r="CA487" s="141"/>
      <c r="CB487" s="141"/>
      <c r="CC487" s="141"/>
      <c r="CD487" s="141"/>
      <c r="CE487" s="141"/>
      <c r="CF487" s="141"/>
    </row>
    <row r="488" spans="61:84" s="139" customFormat="1" ht="12.75" hidden="1">
      <c r="BI488" s="140"/>
      <c r="BJ488" s="140"/>
      <c r="BK488" s="140"/>
      <c r="BL488" s="140"/>
      <c r="BM488" s="140"/>
      <c r="BN488" s="140"/>
      <c r="BO488" s="140"/>
      <c r="BP488" s="140"/>
      <c r="BQ488" s="140"/>
      <c r="BR488" s="140"/>
      <c r="BS488" s="140"/>
      <c r="BT488" s="140"/>
      <c r="BU488" s="140"/>
      <c r="BV488" s="140"/>
      <c r="BW488" s="140"/>
      <c r="BX488" s="140"/>
      <c r="BY488" s="140"/>
      <c r="BZ488" s="141"/>
      <c r="CA488" s="141"/>
      <c r="CB488" s="141"/>
      <c r="CC488" s="141"/>
      <c r="CD488" s="141"/>
      <c r="CE488" s="141"/>
      <c r="CF488" s="141"/>
    </row>
    <row r="489" spans="61:84" s="139" customFormat="1" ht="12.75" hidden="1">
      <c r="BI489" s="140"/>
      <c r="BJ489" s="140"/>
      <c r="BK489" s="140"/>
      <c r="BL489" s="140"/>
      <c r="BM489" s="140"/>
      <c r="BN489" s="140"/>
      <c r="BO489" s="140"/>
      <c r="BP489" s="140"/>
      <c r="BQ489" s="140"/>
      <c r="BR489" s="140"/>
      <c r="BS489" s="140"/>
      <c r="BT489" s="140"/>
      <c r="BU489" s="140"/>
      <c r="BV489" s="140"/>
      <c r="BW489" s="140"/>
      <c r="BX489" s="140"/>
      <c r="BY489" s="140"/>
      <c r="BZ489" s="141"/>
      <c r="CA489" s="141"/>
      <c r="CB489" s="141"/>
      <c r="CC489" s="141"/>
      <c r="CD489" s="141"/>
      <c r="CE489" s="141"/>
      <c r="CF489" s="141"/>
    </row>
    <row r="490" spans="61:84" s="139" customFormat="1" ht="12.75" hidden="1">
      <c r="BI490" s="140"/>
      <c r="BJ490" s="140"/>
      <c r="BK490" s="140"/>
      <c r="BL490" s="140"/>
      <c r="BM490" s="140"/>
      <c r="BN490" s="140"/>
      <c r="BO490" s="140"/>
      <c r="BP490" s="140"/>
      <c r="BQ490" s="140"/>
      <c r="BR490" s="140"/>
      <c r="BS490" s="140"/>
      <c r="BT490" s="140"/>
      <c r="BU490" s="140"/>
      <c r="BV490" s="140"/>
      <c r="BW490" s="140"/>
      <c r="BX490" s="140"/>
      <c r="BY490" s="140"/>
      <c r="BZ490" s="141"/>
      <c r="CA490" s="141"/>
      <c r="CB490" s="141"/>
      <c r="CC490" s="141"/>
      <c r="CD490" s="141"/>
      <c r="CE490" s="141"/>
      <c r="CF490" s="141"/>
    </row>
    <row r="491" spans="61:84" s="139" customFormat="1" ht="12.75" hidden="1">
      <c r="BI491" s="140"/>
      <c r="BJ491" s="140"/>
      <c r="BK491" s="140"/>
      <c r="BL491" s="140"/>
      <c r="BM491" s="140"/>
      <c r="BN491" s="140"/>
      <c r="BO491" s="140"/>
      <c r="BP491" s="140"/>
      <c r="BQ491" s="140"/>
      <c r="BR491" s="140"/>
      <c r="BS491" s="140"/>
      <c r="BT491" s="140"/>
      <c r="BU491" s="140"/>
      <c r="BV491" s="140"/>
      <c r="BW491" s="140"/>
      <c r="BX491" s="140"/>
      <c r="BY491" s="140"/>
      <c r="BZ491" s="141"/>
      <c r="CA491" s="141"/>
      <c r="CB491" s="141"/>
      <c r="CC491" s="141"/>
      <c r="CD491" s="141"/>
      <c r="CE491" s="141"/>
      <c r="CF491" s="141"/>
    </row>
    <row r="492" spans="61:84" s="139" customFormat="1" ht="12.75" hidden="1">
      <c r="BI492" s="140"/>
      <c r="BJ492" s="140"/>
      <c r="BK492" s="140"/>
      <c r="BL492" s="140"/>
      <c r="BM492" s="140"/>
      <c r="BN492" s="140"/>
      <c r="BO492" s="140"/>
      <c r="BP492" s="140"/>
      <c r="BQ492" s="140"/>
      <c r="BR492" s="140"/>
      <c r="BS492" s="140"/>
      <c r="BT492" s="140"/>
      <c r="BU492" s="140"/>
      <c r="BV492" s="140"/>
      <c r="BW492" s="140"/>
      <c r="BX492" s="140"/>
      <c r="BY492" s="140"/>
      <c r="BZ492" s="141"/>
      <c r="CA492" s="141"/>
      <c r="CB492" s="141"/>
      <c r="CC492" s="141"/>
      <c r="CD492" s="141"/>
      <c r="CE492" s="141"/>
      <c r="CF492" s="141"/>
    </row>
    <row r="493" spans="61:84" s="139" customFormat="1" ht="12.75" hidden="1">
      <c r="BI493" s="140"/>
      <c r="BJ493" s="140"/>
      <c r="BK493" s="140"/>
      <c r="BL493" s="140"/>
      <c r="BM493" s="140"/>
      <c r="BN493" s="140"/>
      <c r="BO493" s="140"/>
      <c r="BP493" s="140"/>
      <c r="BQ493" s="140"/>
      <c r="BR493" s="140"/>
      <c r="BS493" s="140"/>
      <c r="BT493" s="140"/>
      <c r="BU493" s="140"/>
      <c r="BV493" s="140"/>
      <c r="BW493" s="140"/>
      <c r="BX493" s="140"/>
      <c r="BY493" s="140"/>
      <c r="BZ493" s="141"/>
      <c r="CA493" s="141"/>
      <c r="CB493" s="141"/>
      <c r="CC493" s="141"/>
      <c r="CD493" s="141"/>
      <c r="CE493" s="141"/>
      <c r="CF493" s="141"/>
    </row>
    <row r="494" spans="61:84" s="139" customFormat="1" ht="12.75" hidden="1">
      <c r="BI494" s="140"/>
      <c r="BJ494" s="140"/>
      <c r="BK494" s="140"/>
      <c r="BL494" s="140"/>
      <c r="BM494" s="140"/>
      <c r="BN494" s="140"/>
      <c r="BO494" s="140"/>
      <c r="BP494" s="140"/>
      <c r="BQ494" s="140"/>
      <c r="BR494" s="140"/>
      <c r="BS494" s="140"/>
      <c r="BT494" s="140"/>
      <c r="BU494" s="140"/>
      <c r="BV494" s="140"/>
      <c r="BW494" s="140"/>
      <c r="BX494" s="140"/>
      <c r="BY494" s="140"/>
      <c r="BZ494" s="141"/>
      <c r="CA494" s="141"/>
      <c r="CB494" s="141"/>
      <c r="CC494" s="141"/>
      <c r="CD494" s="141"/>
      <c r="CE494" s="141"/>
      <c r="CF494" s="141"/>
    </row>
    <row r="495" spans="61:84" s="139" customFormat="1" ht="12.75" hidden="1">
      <c r="BI495" s="140"/>
      <c r="BJ495" s="140"/>
      <c r="BK495" s="140"/>
      <c r="BL495" s="140"/>
      <c r="BM495" s="140"/>
      <c r="BN495" s="140"/>
      <c r="BO495" s="140"/>
      <c r="BP495" s="140"/>
      <c r="BQ495" s="140"/>
      <c r="BR495" s="140"/>
      <c r="BS495" s="140"/>
      <c r="BT495" s="140"/>
      <c r="BU495" s="140"/>
      <c r="BV495" s="140"/>
      <c r="BW495" s="140"/>
      <c r="BX495" s="140"/>
      <c r="BY495" s="140"/>
      <c r="BZ495" s="141"/>
      <c r="CA495" s="141"/>
      <c r="CB495" s="141"/>
      <c r="CC495" s="141"/>
      <c r="CD495" s="141"/>
      <c r="CE495" s="141"/>
      <c r="CF495" s="141"/>
    </row>
    <row r="496" spans="61:84" s="139" customFormat="1" ht="12.75" hidden="1">
      <c r="BI496" s="140"/>
      <c r="BJ496" s="140"/>
      <c r="BK496" s="140"/>
      <c r="BL496" s="140"/>
      <c r="BM496" s="140"/>
      <c r="BN496" s="140"/>
      <c r="BO496" s="140"/>
      <c r="BP496" s="140"/>
      <c r="BQ496" s="140"/>
      <c r="BR496" s="140"/>
      <c r="BS496" s="140"/>
      <c r="BT496" s="140"/>
      <c r="BU496" s="140"/>
      <c r="BV496" s="140"/>
      <c r="BW496" s="140"/>
      <c r="BX496" s="140"/>
      <c r="BY496" s="140"/>
      <c r="BZ496" s="141"/>
      <c r="CA496" s="141"/>
      <c r="CB496" s="141"/>
      <c r="CC496" s="141"/>
      <c r="CD496" s="141"/>
      <c r="CE496" s="141"/>
      <c r="CF496" s="141"/>
    </row>
    <row r="497" spans="61:84" s="139" customFormat="1" ht="12.75" hidden="1">
      <c r="BI497" s="140"/>
      <c r="BJ497" s="140"/>
      <c r="BK497" s="140"/>
      <c r="BL497" s="140"/>
      <c r="BM497" s="140"/>
      <c r="BN497" s="140"/>
      <c r="BO497" s="140"/>
      <c r="BP497" s="140"/>
      <c r="BQ497" s="140"/>
      <c r="BR497" s="140"/>
      <c r="BS497" s="140"/>
      <c r="BT497" s="140"/>
      <c r="BU497" s="140"/>
      <c r="BV497" s="140"/>
      <c r="BW497" s="140"/>
      <c r="BX497" s="140"/>
      <c r="BY497" s="140"/>
      <c r="BZ497" s="141"/>
      <c r="CA497" s="141"/>
      <c r="CB497" s="141"/>
      <c r="CC497" s="141"/>
      <c r="CD497" s="141"/>
      <c r="CE497" s="141"/>
      <c r="CF497" s="141"/>
    </row>
    <row r="498" spans="61:84" s="139" customFormat="1" ht="12.75" hidden="1">
      <c r="BI498" s="140"/>
      <c r="BJ498" s="140"/>
      <c r="BK498" s="140"/>
      <c r="BL498" s="140"/>
      <c r="BM498" s="140"/>
      <c r="BN498" s="140"/>
      <c r="BO498" s="140"/>
      <c r="BP498" s="140"/>
      <c r="BQ498" s="140"/>
      <c r="BR498" s="140"/>
      <c r="BS498" s="140"/>
      <c r="BT498" s="140"/>
      <c r="BU498" s="140"/>
      <c r="BV498" s="140"/>
      <c r="BW498" s="140"/>
      <c r="BX498" s="140"/>
      <c r="BY498" s="140"/>
      <c r="BZ498" s="141"/>
      <c r="CA498" s="141"/>
      <c r="CB498" s="141"/>
      <c r="CC498" s="141"/>
      <c r="CD498" s="141"/>
      <c r="CE498" s="141"/>
      <c r="CF498" s="141"/>
    </row>
    <row r="499" spans="61:84" s="139" customFormat="1" ht="12.75" hidden="1">
      <c r="BI499" s="140"/>
      <c r="BJ499" s="140"/>
      <c r="BK499" s="140"/>
      <c r="BL499" s="140"/>
      <c r="BM499" s="140"/>
      <c r="BN499" s="140"/>
      <c r="BO499" s="140"/>
      <c r="BP499" s="140"/>
      <c r="BQ499" s="140"/>
      <c r="BR499" s="140"/>
      <c r="BS499" s="140"/>
      <c r="BT499" s="140"/>
      <c r="BU499" s="140"/>
      <c r="BV499" s="140"/>
      <c r="BW499" s="140"/>
      <c r="BX499" s="140"/>
      <c r="BY499" s="140"/>
      <c r="BZ499" s="141"/>
      <c r="CA499" s="141"/>
      <c r="CB499" s="141"/>
      <c r="CC499" s="141"/>
      <c r="CD499" s="141"/>
      <c r="CE499" s="141"/>
      <c r="CF499" s="141"/>
    </row>
    <row r="500" spans="61:84" s="139" customFormat="1" ht="12.75" hidden="1">
      <c r="BI500" s="140"/>
      <c r="BJ500" s="140"/>
      <c r="BK500" s="140"/>
      <c r="BL500" s="140"/>
      <c r="BM500" s="140"/>
      <c r="BN500" s="140"/>
      <c r="BO500" s="140"/>
      <c r="BP500" s="140"/>
      <c r="BQ500" s="140"/>
      <c r="BR500" s="140"/>
      <c r="BS500" s="140"/>
      <c r="BT500" s="140"/>
      <c r="BU500" s="140"/>
      <c r="BV500" s="140"/>
      <c r="BW500" s="140"/>
      <c r="BX500" s="140"/>
      <c r="BY500" s="140"/>
      <c r="BZ500" s="141"/>
      <c r="CA500" s="141"/>
      <c r="CB500" s="141"/>
      <c r="CC500" s="141"/>
      <c r="CD500" s="141"/>
      <c r="CE500" s="141"/>
      <c r="CF500" s="141"/>
    </row>
    <row r="501" spans="61:84" s="139" customFormat="1" ht="12.75" hidden="1">
      <c r="BI501" s="140"/>
      <c r="BJ501" s="140"/>
      <c r="BK501" s="140"/>
      <c r="BL501" s="140"/>
      <c r="BM501" s="140"/>
      <c r="BN501" s="140"/>
      <c r="BO501" s="140"/>
      <c r="BP501" s="140"/>
      <c r="BQ501" s="140"/>
      <c r="BR501" s="140"/>
      <c r="BS501" s="140"/>
      <c r="BT501" s="140"/>
      <c r="BU501" s="140"/>
      <c r="BV501" s="140"/>
      <c r="BW501" s="140"/>
      <c r="BX501" s="140"/>
      <c r="BY501" s="140"/>
      <c r="BZ501" s="141"/>
      <c r="CA501" s="141"/>
      <c r="CB501" s="141"/>
      <c r="CC501" s="141"/>
      <c r="CD501" s="141"/>
      <c r="CE501" s="141"/>
      <c r="CF501" s="141"/>
    </row>
    <row r="502" spans="61:84" s="139" customFormat="1" ht="12.75" hidden="1">
      <c r="BI502" s="140"/>
      <c r="BJ502" s="140"/>
      <c r="BK502" s="140"/>
      <c r="BL502" s="140"/>
      <c r="BM502" s="140"/>
      <c r="BN502" s="140"/>
      <c r="BO502" s="140"/>
      <c r="BP502" s="140"/>
      <c r="BQ502" s="140"/>
      <c r="BR502" s="140"/>
      <c r="BS502" s="140"/>
      <c r="BT502" s="140"/>
      <c r="BU502" s="140"/>
      <c r="BV502" s="140"/>
      <c r="BW502" s="140"/>
      <c r="BX502" s="140"/>
      <c r="BY502" s="140"/>
      <c r="BZ502" s="141"/>
      <c r="CA502" s="141"/>
      <c r="CB502" s="141"/>
      <c r="CC502" s="141"/>
      <c r="CD502" s="141"/>
      <c r="CE502" s="141"/>
      <c r="CF502" s="141"/>
    </row>
    <row r="503" spans="61:84" s="139" customFormat="1" ht="12.75" hidden="1">
      <c r="BI503" s="140"/>
      <c r="BJ503" s="140"/>
      <c r="BK503" s="140"/>
      <c r="BL503" s="140"/>
      <c r="BM503" s="140"/>
      <c r="BN503" s="140"/>
      <c r="BO503" s="140"/>
      <c r="BP503" s="140"/>
      <c r="BQ503" s="140"/>
      <c r="BR503" s="140"/>
      <c r="BS503" s="140"/>
      <c r="BT503" s="140"/>
      <c r="BU503" s="140"/>
      <c r="BV503" s="140"/>
      <c r="BW503" s="140"/>
      <c r="BX503" s="140"/>
      <c r="BY503" s="140"/>
      <c r="BZ503" s="141"/>
      <c r="CA503" s="141"/>
      <c r="CB503" s="141"/>
      <c r="CC503" s="141"/>
      <c r="CD503" s="141"/>
      <c r="CE503" s="141"/>
      <c r="CF503" s="141"/>
    </row>
    <row r="504" spans="61:84" s="139" customFormat="1" ht="12.75" hidden="1">
      <c r="BI504" s="140"/>
      <c r="BJ504" s="140"/>
      <c r="BK504" s="140"/>
      <c r="BL504" s="140"/>
      <c r="BM504" s="140"/>
      <c r="BN504" s="140"/>
      <c r="BO504" s="140"/>
      <c r="BP504" s="140"/>
      <c r="BQ504" s="140"/>
      <c r="BR504" s="140"/>
      <c r="BS504" s="140"/>
      <c r="BT504" s="140"/>
      <c r="BU504" s="140"/>
      <c r="BV504" s="140"/>
      <c r="BW504" s="140"/>
      <c r="BX504" s="140"/>
      <c r="BY504" s="140"/>
      <c r="BZ504" s="141"/>
      <c r="CA504" s="141"/>
      <c r="CB504" s="141"/>
      <c r="CC504" s="141"/>
      <c r="CD504" s="141"/>
      <c r="CE504" s="141"/>
      <c r="CF504" s="141"/>
    </row>
    <row r="505" spans="61:84" s="139" customFormat="1" ht="12.75" hidden="1">
      <c r="BI505" s="140"/>
      <c r="BJ505" s="140"/>
      <c r="BK505" s="140"/>
      <c r="BL505" s="140"/>
      <c r="BM505" s="140"/>
      <c r="BN505" s="140"/>
      <c r="BO505" s="140"/>
      <c r="BP505" s="140"/>
      <c r="BQ505" s="140"/>
      <c r="BR505" s="140"/>
      <c r="BS505" s="140"/>
      <c r="BT505" s="140"/>
      <c r="BU505" s="140"/>
      <c r="BV505" s="140"/>
      <c r="BW505" s="140"/>
      <c r="BX505" s="140"/>
      <c r="BY505" s="140"/>
      <c r="BZ505" s="141"/>
      <c r="CA505" s="141"/>
      <c r="CB505" s="141"/>
      <c r="CC505" s="141"/>
      <c r="CD505" s="141"/>
      <c r="CE505" s="141"/>
      <c r="CF505" s="141"/>
    </row>
    <row r="506" spans="61:84" s="139" customFormat="1" ht="12.75" hidden="1">
      <c r="BI506" s="140"/>
      <c r="BJ506" s="140"/>
      <c r="BK506" s="140"/>
      <c r="BL506" s="140"/>
      <c r="BM506" s="140"/>
      <c r="BN506" s="140"/>
      <c r="BO506" s="140"/>
      <c r="BP506" s="140"/>
      <c r="BQ506" s="140"/>
      <c r="BR506" s="140"/>
      <c r="BS506" s="140"/>
      <c r="BT506" s="140"/>
      <c r="BU506" s="140"/>
      <c r="BV506" s="140"/>
      <c r="BW506" s="140"/>
      <c r="BX506" s="140"/>
      <c r="BY506" s="140"/>
      <c r="BZ506" s="141"/>
      <c r="CA506" s="141"/>
      <c r="CB506" s="141"/>
      <c r="CC506" s="141"/>
      <c r="CD506" s="141"/>
      <c r="CE506" s="141"/>
      <c r="CF506" s="141"/>
    </row>
    <row r="507" spans="61:84" s="139" customFormat="1" ht="12.75" hidden="1">
      <c r="BI507" s="140"/>
      <c r="BJ507" s="140"/>
      <c r="BK507" s="140"/>
      <c r="BL507" s="140"/>
      <c r="BM507" s="140"/>
      <c r="BN507" s="140"/>
      <c r="BO507" s="140"/>
      <c r="BP507" s="140"/>
      <c r="BQ507" s="140"/>
      <c r="BR507" s="140"/>
      <c r="BS507" s="140"/>
      <c r="BT507" s="140"/>
      <c r="BU507" s="140"/>
      <c r="BV507" s="140"/>
      <c r="BW507" s="140"/>
      <c r="BX507" s="140"/>
      <c r="BY507" s="140"/>
      <c r="BZ507" s="141"/>
      <c r="CA507" s="141"/>
      <c r="CB507" s="141"/>
      <c r="CC507" s="141"/>
      <c r="CD507" s="141"/>
      <c r="CE507" s="141"/>
      <c r="CF507" s="141"/>
    </row>
    <row r="508" spans="61:84" s="139" customFormat="1" ht="12.75" hidden="1">
      <c r="BI508" s="140"/>
      <c r="BJ508" s="140"/>
      <c r="BK508" s="140"/>
      <c r="BL508" s="140"/>
      <c r="BM508" s="140"/>
      <c r="BN508" s="140"/>
      <c r="BO508" s="140"/>
      <c r="BP508" s="140"/>
      <c r="BQ508" s="140"/>
      <c r="BR508" s="140"/>
      <c r="BS508" s="140"/>
      <c r="BT508" s="140"/>
      <c r="BU508" s="140"/>
      <c r="BV508" s="140"/>
      <c r="BW508" s="140"/>
      <c r="BX508" s="140"/>
      <c r="BY508" s="140"/>
      <c r="BZ508" s="141"/>
      <c r="CA508" s="141"/>
      <c r="CB508" s="141"/>
      <c r="CC508" s="141"/>
      <c r="CD508" s="141"/>
      <c r="CE508" s="141"/>
      <c r="CF508" s="141"/>
    </row>
    <row r="509" spans="61:84" s="139" customFormat="1" ht="12.75" hidden="1">
      <c r="BI509" s="140"/>
      <c r="BJ509" s="140"/>
      <c r="BK509" s="140"/>
      <c r="BL509" s="140"/>
      <c r="BM509" s="140"/>
      <c r="BN509" s="140"/>
      <c r="BO509" s="140"/>
      <c r="BP509" s="140"/>
      <c r="BQ509" s="140"/>
      <c r="BR509" s="140"/>
      <c r="BS509" s="140"/>
      <c r="BT509" s="140"/>
      <c r="BU509" s="140"/>
      <c r="BV509" s="140"/>
      <c r="BW509" s="140"/>
      <c r="BX509" s="140"/>
      <c r="BY509" s="140"/>
      <c r="BZ509" s="141"/>
      <c r="CA509" s="141"/>
      <c r="CB509" s="141"/>
      <c r="CC509" s="141"/>
      <c r="CD509" s="141"/>
      <c r="CE509" s="141"/>
      <c r="CF509" s="141"/>
    </row>
    <row r="510" spans="61:84" s="139" customFormat="1" ht="12.75" hidden="1">
      <c r="BI510" s="140"/>
      <c r="BJ510" s="140"/>
      <c r="BK510" s="140"/>
      <c r="BL510" s="140"/>
      <c r="BM510" s="140"/>
      <c r="BN510" s="140"/>
      <c r="BO510" s="140"/>
      <c r="BP510" s="140"/>
      <c r="BQ510" s="140"/>
      <c r="BR510" s="140"/>
      <c r="BS510" s="140"/>
      <c r="BT510" s="140"/>
      <c r="BU510" s="140"/>
      <c r="BV510" s="140"/>
      <c r="BW510" s="140"/>
      <c r="BX510" s="140"/>
      <c r="BY510" s="140"/>
      <c r="BZ510" s="141"/>
      <c r="CA510" s="141"/>
      <c r="CB510" s="141"/>
      <c r="CC510" s="141"/>
      <c r="CD510" s="141"/>
      <c r="CE510" s="141"/>
      <c r="CF510" s="141"/>
    </row>
    <row r="511" spans="61:84" s="139" customFormat="1" ht="12.75" hidden="1">
      <c r="BI511" s="140"/>
      <c r="BJ511" s="140"/>
      <c r="BK511" s="140"/>
      <c r="BL511" s="140"/>
      <c r="BM511" s="140"/>
      <c r="BN511" s="140"/>
      <c r="BO511" s="140"/>
      <c r="BP511" s="140"/>
      <c r="BQ511" s="140"/>
      <c r="BR511" s="140"/>
      <c r="BS511" s="140"/>
      <c r="BT511" s="140"/>
      <c r="BU511" s="140"/>
      <c r="BV511" s="140"/>
      <c r="BW511" s="140"/>
      <c r="BX511" s="140"/>
      <c r="BY511" s="140"/>
      <c r="BZ511" s="141"/>
      <c r="CA511" s="141"/>
      <c r="CB511" s="141"/>
      <c r="CC511" s="141"/>
      <c r="CD511" s="141"/>
      <c r="CE511" s="141"/>
      <c r="CF511" s="141"/>
    </row>
    <row r="512" spans="61:84" s="139" customFormat="1" ht="12.75" hidden="1">
      <c r="BI512" s="140"/>
      <c r="BJ512" s="140"/>
      <c r="BK512" s="140"/>
      <c r="BL512" s="140"/>
      <c r="BM512" s="140"/>
      <c r="BN512" s="140"/>
      <c r="BO512" s="140"/>
      <c r="BP512" s="140"/>
      <c r="BQ512" s="140"/>
      <c r="BR512" s="140"/>
      <c r="BS512" s="140"/>
      <c r="BT512" s="140"/>
      <c r="BU512" s="140"/>
      <c r="BV512" s="140"/>
      <c r="BW512" s="140"/>
      <c r="BX512" s="140"/>
      <c r="BY512" s="140"/>
      <c r="BZ512" s="141"/>
      <c r="CA512" s="141"/>
      <c r="CB512" s="141"/>
      <c r="CC512" s="141"/>
      <c r="CD512" s="141"/>
      <c r="CE512" s="141"/>
      <c r="CF512" s="141"/>
    </row>
    <row r="513" spans="61:84" s="139" customFormat="1" ht="12.75" hidden="1">
      <c r="BI513" s="140"/>
      <c r="BJ513" s="140"/>
      <c r="BK513" s="140"/>
      <c r="BL513" s="140"/>
      <c r="BM513" s="140"/>
      <c r="BN513" s="140"/>
      <c r="BO513" s="140"/>
      <c r="BP513" s="140"/>
      <c r="BQ513" s="140"/>
      <c r="BR513" s="140"/>
      <c r="BS513" s="140"/>
      <c r="BT513" s="140"/>
      <c r="BU513" s="140"/>
      <c r="BV513" s="140"/>
      <c r="BW513" s="140"/>
      <c r="BX513" s="140"/>
      <c r="BY513" s="140"/>
      <c r="BZ513" s="141"/>
      <c r="CA513" s="141"/>
      <c r="CB513" s="141"/>
      <c r="CC513" s="141"/>
      <c r="CD513" s="141"/>
      <c r="CE513" s="141"/>
      <c r="CF513" s="141"/>
    </row>
    <row r="514" spans="61:84" s="139" customFormat="1" ht="12.75" hidden="1">
      <c r="BI514" s="140"/>
      <c r="BJ514" s="140"/>
      <c r="BK514" s="140"/>
      <c r="BL514" s="140"/>
      <c r="BM514" s="140"/>
      <c r="BN514" s="140"/>
      <c r="BO514" s="140"/>
      <c r="BP514" s="140"/>
      <c r="BQ514" s="140"/>
      <c r="BR514" s="140"/>
      <c r="BS514" s="140"/>
      <c r="BT514" s="140"/>
      <c r="BU514" s="140"/>
      <c r="BV514" s="140"/>
      <c r="BW514" s="140"/>
      <c r="BX514" s="140"/>
      <c r="BY514" s="140"/>
      <c r="BZ514" s="141"/>
      <c r="CA514" s="141"/>
      <c r="CB514" s="141"/>
      <c r="CC514" s="141"/>
      <c r="CD514" s="141"/>
      <c r="CE514" s="141"/>
      <c r="CF514" s="141"/>
    </row>
    <row r="515" spans="61:84" s="139" customFormat="1" ht="12.75" hidden="1">
      <c r="BI515" s="140"/>
      <c r="BJ515" s="140"/>
      <c r="BK515" s="140"/>
      <c r="BL515" s="140"/>
      <c r="BM515" s="140"/>
      <c r="BN515" s="140"/>
      <c r="BO515" s="140"/>
      <c r="BP515" s="140"/>
      <c r="BQ515" s="140"/>
      <c r="BR515" s="140"/>
      <c r="BS515" s="140"/>
      <c r="BT515" s="140"/>
      <c r="BU515" s="140"/>
      <c r="BV515" s="140"/>
      <c r="BW515" s="140"/>
      <c r="BX515" s="140"/>
      <c r="BY515" s="140"/>
      <c r="BZ515" s="141"/>
      <c r="CA515" s="141"/>
      <c r="CB515" s="141"/>
      <c r="CC515" s="141"/>
      <c r="CD515" s="141"/>
      <c r="CE515" s="141"/>
      <c r="CF515" s="141"/>
    </row>
    <row r="516" spans="61:84" s="139" customFormat="1" ht="12.75" hidden="1">
      <c r="BI516" s="140"/>
      <c r="BJ516" s="140"/>
      <c r="BK516" s="140"/>
      <c r="BL516" s="140"/>
      <c r="BM516" s="140"/>
      <c r="BN516" s="140"/>
      <c r="BO516" s="140"/>
      <c r="BP516" s="140"/>
      <c r="BQ516" s="140"/>
      <c r="BR516" s="140"/>
      <c r="BS516" s="140"/>
      <c r="BT516" s="140"/>
      <c r="BU516" s="140"/>
      <c r="BV516" s="140"/>
      <c r="BW516" s="140"/>
      <c r="BX516" s="140"/>
      <c r="BY516" s="140"/>
      <c r="BZ516" s="141"/>
      <c r="CA516" s="141"/>
      <c r="CB516" s="141"/>
      <c r="CC516" s="141"/>
      <c r="CD516" s="141"/>
      <c r="CE516" s="141"/>
      <c r="CF516" s="141"/>
    </row>
    <row r="517" spans="61:84" s="139" customFormat="1" ht="12.75" hidden="1">
      <c r="BI517" s="140"/>
      <c r="BJ517" s="140"/>
      <c r="BK517" s="140"/>
      <c r="BL517" s="140"/>
      <c r="BM517" s="140"/>
      <c r="BN517" s="140"/>
      <c r="BO517" s="140"/>
      <c r="BP517" s="140"/>
      <c r="BQ517" s="140"/>
      <c r="BR517" s="140"/>
      <c r="BS517" s="140"/>
      <c r="BT517" s="140"/>
      <c r="BU517" s="140"/>
      <c r="BV517" s="140"/>
      <c r="BW517" s="140"/>
      <c r="BX517" s="140"/>
      <c r="BY517" s="140"/>
      <c r="BZ517" s="141"/>
      <c r="CA517" s="141"/>
      <c r="CB517" s="141"/>
      <c r="CC517" s="141"/>
      <c r="CD517" s="141"/>
      <c r="CE517" s="141"/>
      <c r="CF517" s="141"/>
    </row>
    <row r="518" spans="61:84" s="139" customFormat="1" ht="12.75" hidden="1">
      <c r="BI518" s="140"/>
      <c r="BJ518" s="140"/>
      <c r="BK518" s="140"/>
      <c r="BL518" s="140"/>
      <c r="BM518" s="140"/>
      <c r="BN518" s="140"/>
      <c r="BO518" s="140"/>
      <c r="BP518" s="140"/>
      <c r="BQ518" s="140"/>
      <c r="BR518" s="140"/>
      <c r="BS518" s="140"/>
      <c r="BT518" s="140"/>
      <c r="BU518" s="140"/>
      <c r="BV518" s="140"/>
      <c r="BW518" s="140"/>
      <c r="BX518" s="140"/>
      <c r="BY518" s="140"/>
      <c r="BZ518" s="141"/>
      <c r="CA518" s="141"/>
      <c r="CB518" s="141"/>
      <c r="CC518" s="141"/>
      <c r="CD518" s="141"/>
      <c r="CE518" s="141"/>
      <c r="CF518" s="141"/>
    </row>
    <row r="519" spans="61:84" s="139" customFormat="1" ht="12.75" hidden="1">
      <c r="BI519" s="140"/>
      <c r="BJ519" s="140"/>
      <c r="BK519" s="140"/>
      <c r="BL519" s="140"/>
      <c r="BM519" s="140"/>
      <c r="BN519" s="140"/>
      <c r="BO519" s="140"/>
      <c r="BP519" s="140"/>
      <c r="BQ519" s="140"/>
      <c r="BR519" s="140"/>
      <c r="BS519" s="140"/>
      <c r="BT519" s="140"/>
      <c r="BU519" s="140"/>
      <c r="BV519" s="140"/>
      <c r="BW519" s="140"/>
      <c r="BX519" s="140"/>
      <c r="BY519" s="140"/>
      <c r="BZ519" s="141"/>
      <c r="CA519" s="141"/>
      <c r="CB519" s="141"/>
      <c r="CC519" s="141"/>
      <c r="CD519" s="141"/>
      <c r="CE519" s="141"/>
      <c r="CF519" s="141"/>
    </row>
    <row r="520" spans="61:84" s="139" customFormat="1" ht="12.75" hidden="1">
      <c r="BI520" s="140"/>
      <c r="BJ520" s="140"/>
      <c r="BK520" s="140"/>
      <c r="BL520" s="140"/>
      <c r="BM520" s="140"/>
      <c r="BN520" s="140"/>
      <c r="BO520" s="140"/>
      <c r="BP520" s="140"/>
      <c r="BQ520" s="140"/>
      <c r="BR520" s="140"/>
      <c r="BS520" s="140"/>
      <c r="BT520" s="140"/>
      <c r="BU520" s="140"/>
      <c r="BV520" s="140"/>
      <c r="BW520" s="140"/>
      <c r="BX520" s="140"/>
      <c r="BY520" s="140"/>
      <c r="BZ520" s="141"/>
      <c r="CA520" s="141"/>
      <c r="CB520" s="141"/>
      <c r="CC520" s="141"/>
      <c r="CD520" s="141"/>
      <c r="CE520" s="141"/>
      <c r="CF520" s="141"/>
    </row>
    <row r="521" spans="61:84" s="139" customFormat="1" ht="12.75" hidden="1">
      <c r="BI521" s="140"/>
      <c r="BJ521" s="140"/>
      <c r="BK521" s="140"/>
      <c r="BL521" s="140"/>
      <c r="BM521" s="140"/>
      <c r="BN521" s="140"/>
      <c r="BO521" s="140"/>
      <c r="BP521" s="140"/>
      <c r="BQ521" s="140"/>
      <c r="BR521" s="140"/>
      <c r="BS521" s="140"/>
      <c r="BT521" s="140"/>
      <c r="BU521" s="140"/>
      <c r="BV521" s="140"/>
      <c r="BW521" s="140"/>
      <c r="BX521" s="140"/>
      <c r="BY521" s="140"/>
      <c r="BZ521" s="141"/>
      <c r="CA521" s="141"/>
      <c r="CB521" s="141"/>
      <c r="CC521" s="141"/>
      <c r="CD521" s="141"/>
      <c r="CE521" s="141"/>
      <c r="CF521" s="141"/>
    </row>
    <row r="522" spans="61:84" s="139" customFormat="1" ht="12.75" hidden="1">
      <c r="BI522" s="140"/>
      <c r="BJ522" s="140"/>
      <c r="BK522" s="140"/>
      <c r="BL522" s="140"/>
      <c r="BM522" s="140"/>
      <c r="BN522" s="140"/>
      <c r="BO522" s="140"/>
      <c r="BP522" s="140"/>
      <c r="BQ522" s="140"/>
      <c r="BR522" s="140"/>
      <c r="BS522" s="140"/>
      <c r="BT522" s="140"/>
      <c r="BU522" s="140"/>
      <c r="BV522" s="140"/>
      <c r="BW522" s="140"/>
      <c r="BX522" s="140"/>
      <c r="BY522" s="140"/>
      <c r="BZ522" s="141"/>
      <c r="CA522" s="141"/>
      <c r="CB522" s="141"/>
      <c r="CC522" s="141"/>
      <c r="CD522" s="141"/>
      <c r="CE522" s="141"/>
      <c r="CF522" s="141"/>
    </row>
    <row r="523" spans="61:84" s="139" customFormat="1" ht="12.75" hidden="1">
      <c r="BI523" s="140"/>
      <c r="BJ523" s="140"/>
      <c r="BK523" s="140"/>
      <c r="BL523" s="140"/>
      <c r="BM523" s="140"/>
      <c r="BN523" s="140"/>
      <c r="BO523" s="140"/>
      <c r="BP523" s="140"/>
      <c r="BQ523" s="140"/>
      <c r="BR523" s="140"/>
      <c r="BS523" s="140"/>
      <c r="BT523" s="140"/>
      <c r="BU523" s="140"/>
      <c r="BV523" s="140"/>
      <c r="BW523" s="140"/>
      <c r="BX523" s="140"/>
      <c r="BY523" s="140"/>
      <c r="BZ523" s="141"/>
      <c r="CA523" s="141"/>
      <c r="CB523" s="141"/>
      <c r="CC523" s="141"/>
      <c r="CD523" s="141"/>
      <c r="CE523" s="141"/>
      <c r="CF523" s="141"/>
    </row>
    <row r="524" spans="61:84" s="139" customFormat="1" ht="12.75" hidden="1">
      <c r="BI524" s="140"/>
      <c r="BJ524" s="140"/>
      <c r="BK524" s="140"/>
      <c r="BL524" s="140"/>
      <c r="BM524" s="140"/>
      <c r="BN524" s="140"/>
      <c r="BO524" s="140"/>
      <c r="BP524" s="140"/>
      <c r="BQ524" s="140"/>
      <c r="BR524" s="140"/>
      <c r="BS524" s="140"/>
      <c r="BT524" s="140"/>
      <c r="BU524" s="140"/>
      <c r="BV524" s="140"/>
      <c r="BW524" s="140"/>
      <c r="BX524" s="140"/>
      <c r="BY524" s="140"/>
      <c r="BZ524" s="141"/>
      <c r="CA524" s="141"/>
      <c r="CB524" s="141"/>
      <c r="CC524" s="141"/>
      <c r="CD524" s="141"/>
      <c r="CE524" s="141"/>
      <c r="CF524" s="141"/>
    </row>
    <row r="525" spans="61:84" s="139" customFormat="1" ht="12.75" hidden="1">
      <c r="BI525" s="140"/>
      <c r="BJ525" s="140"/>
      <c r="BK525" s="140"/>
      <c r="BL525" s="140"/>
      <c r="BM525" s="140"/>
      <c r="BN525" s="140"/>
      <c r="BO525" s="140"/>
      <c r="BP525" s="140"/>
      <c r="BQ525" s="140"/>
      <c r="BR525" s="140"/>
      <c r="BS525" s="140"/>
      <c r="BT525" s="140"/>
      <c r="BU525" s="140"/>
      <c r="BV525" s="140"/>
      <c r="BW525" s="140"/>
      <c r="BX525" s="140"/>
      <c r="BY525" s="140"/>
      <c r="BZ525" s="141"/>
      <c r="CA525" s="141"/>
      <c r="CB525" s="141"/>
      <c r="CC525" s="141"/>
      <c r="CD525" s="141"/>
      <c r="CE525" s="141"/>
      <c r="CF525" s="141"/>
    </row>
    <row r="526" spans="61:84" s="139" customFormat="1" ht="12.75" hidden="1">
      <c r="BI526" s="140"/>
      <c r="BJ526" s="140"/>
      <c r="BK526" s="140"/>
      <c r="BL526" s="140"/>
      <c r="BM526" s="140"/>
      <c r="BN526" s="140"/>
      <c r="BO526" s="140"/>
      <c r="BP526" s="140"/>
      <c r="BQ526" s="140"/>
      <c r="BR526" s="140"/>
      <c r="BS526" s="140"/>
      <c r="BT526" s="140"/>
      <c r="BU526" s="140"/>
      <c r="BV526" s="140"/>
      <c r="BW526" s="140"/>
      <c r="BX526" s="140"/>
      <c r="BY526" s="140"/>
      <c r="BZ526" s="141"/>
      <c r="CA526" s="141"/>
      <c r="CB526" s="141"/>
      <c r="CC526" s="141"/>
      <c r="CD526" s="141"/>
      <c r="CE526" s="141"/>
      <c r="CF526" s="141"/>
    </row>
    <row r="527" spans="61:84" s="139" customFormat="1" ht="12.75" hidden="1">
      <c r="BI527" s="140"/>
      <c r="BJ527" s="140"/>
      <c r="BK527" s="140"/>
      <c r="BL527" s="140"/>
      <c r="BM527" s="140"/>
      <c r="BN527" s="140"/>
      <c r="BO527" s="140"/>
      <c r="BP527" s="140"/>
      <c r="BQ527" s="140"/>
      <c r="BR527" s="140"/>
      <c r="BS527" s="140"/>
      <c r="BT527" s="140"/>
      <c r="BU527" s="140"/>
      <c r="BV527" s="140"/>
      <c r="BW527" s="140"/>
      <c r="BX527" s="140"/>
      <c r="BY527" s="140"/>
      <c r="BZ527" s="141"/>
      <c r="CA527" s="141"/>
      <c r="CB527" s="141"/>
      <c r="CC527" s="141"/>
      <c r="CD527" s="141"/>
      <c r="CE527" s="141"/>
      <c r="CF527" s="141"/>
    </row>
    <row r="528" spans="61:84" s="139" customFormat="1" ht="12.75" hidden="1">
      <c r="BI528" s="140"/>
      <c r="BJ528" s="140"/>
      <c r="BK528" s="140"/>
      <c r="BL528" s="140"/>
      <c r="BM528" s="140"/>
      <c r="BN528" s="140"/>
      <c r="BO528" s="140"/>
      <c r="BP528" s="140"/>
      <c r="BQ528" s="140"/>
      <c r="BR528" s="140"/>
      <c r="BS528" s="140"/>
      <c r="BT528" s="140"/>
      <c r="BU528" s="140"/>
      <c r="BV528" s="140"/>
      <c r="BW528" s="140"/>
      <c r="BX528" s="140"/>
      <c r="BY528" s="140"/>
      <c r="BZ528" s="141"/>
      <c r="CA528" s="141"/>
      <c r="CB528" s="141"/>
      <c r="CC528" s="141"/>
      <c r="CD528" s="141"/>
      <c r="CE528" s="141"/>
      <c r="CF528" s="141"/>
    </row>
    <row r="529" spans="61:84" s="139" customFormat="1" ht="12.75" hidden="1">
      <c r="BI529" s="140"/>
      <c r="BJ529" s="140"/>
      <c r="BK529" s="140"/>
      <c r="BL529" s="140"/>
      <c r="BM529" s="140"/>
      <c r="BN529" s="140"/>
      <c r="BO529" s="140"/>
      <c r="BP529" s="140"/>
      <c r="BQ529" s="140"/>
      <c r="BR529" s="140"/>
      <c r="BS529" s="140"/>
      <c r="BT529" s="140"/>
      <c r="BU529" s="140"/>
      <c r="BV529" s="140"/>
      <c r="BW529" s="140"/>
      <c r="BX529" s="140"/>
      <c r="BY529" s="140"/>
      <c r="BZ529" s="141"/>
      <c r="CA529" s="141"/>
      <c r="CB529" s="141"/>
      <c r="CC529" s="141"/>
      <c r="CD529" s="141"/>
      <c r="CE529" s="141"/>
      <c r="CF529" s="141"/>
    </row>
    <row r="530" spans="61:84" s="139" customFormat="1" ht="12.75" hidden="1">
      <c r="BI530" s="140"/>
      <c r="BJ530" s="140"/>
      <c r="BK530" s="140"/>
      <c r="BL530" s="140"/>
      <c r="BM530" s="140"/>
      <c r="BN530" s="140"/>
      <c r="BO530" s="140"/>
      <c r="BP530" s="140"/>
      <c r="BQ530" s="140"/>
      <c r="BR530" s="140"/>
      <c r="BS530" s="140"/>
      <c r="BT530" s="140"/>
      <c r="BU530" s="140"/>
      <c r="BV530" s="140"/>
      <c r="BW530" s="140"/>
      <c r="BX530" s="140"/>
      <c r="BY530" s="140"/>
      <c r="BZ530" s="141"/>
      <c r="CA530" s="141"/>
      <c r="CB530" s="141"/>
      <c r="CC530" s="141"/>
      <c r="CD530" s="141"/>
      <c r="CE530" s="141"/>
      <c r="CF530" s="141"/>
    </row>
    <row r="531" spans="61:84" s="139" customFormat="1" ht="12.75" hidden="1">
      <c r="BI531" s="140"/>
      <c r="BJ531" s="140"/>
      <c r="BK531" s="140"/>
      <c r="BL531" s="140"/>
      <c r="BM531" s="140"/>
      <c r="BN531" s="140"/>
      <c r="BO531" s="140"/>
      <c r="BP531" s="140"/>
      <c r="BQ531" s="140"/>
      <c r="BR531" s="140"/>
      <c r="BS531" s="140"/>
      <c r="BT531" s="140"/>
      <c r="BU531" s="140"/>
      <c r="BV531" s="140"/>
      <c r="BW531" s="140"/>
      <c r="BX531" s="140"/>
      <c r="BY531" s="140"/>
      <c r="BZ531" s="141"/>
      <c r="CA531" s="141"/>
      <c r="CB531" s="141"/>
      <c r="CC531" s="141"/>
      <c r="CD531" s="141"/>
      <c r="CE531" s="141"/>
      <c r="CF531" s="141"/>
    </row>
    <row r="532" spans="61:84" s="139" customFormat="1" ht="12.75" hidden="1">
      <c r="BI532" s="140"/>
      <c r="BJ532" s="140"/>
      <c r="BK532" s="140"/>
      <c r="BL532" s="140"/>
      <c r="BM532" s="140"/>
      <c r="BN532" s="140"/>
      <c r="BO532" s="140"/>
      <c r="BP532" s="140"/>
      <c r="BQ532" s="140"/>
      <c r="BR532" s="140"/>
      <c r="BS532" s="140"/>
      <c r="BT532" s="140"/>
      <c r="BU532" s="140"/>
      <c r="BV532" s="140"/>
      <c r="BW532" s="140"/>
      <c r="BX532" s="140"/>
      <c r="BY532" s="140"/>
      <c r="BZ532" s="141"/>
      <c r="CA532" s="141"/>
      <c r="CB532" s="141"/>
      <c r="CC532" s="141"/>
      <c r="CD532" s="141"/>
      <c r="CE532" s="141"/>
      <c r="CF532" s="141"/>
    </row>
    <row r="533" spans="61:84" s="139" customFormat="1" ht="12.75" hidden="1">
      <c r="BI533" s="140"/>
      <c r="BJ533" s="140"/>
      <c r="BK533" s="140"/>
      <c r="BL533" s="140"/>
      <c r="BM533" s="140"/>
      <c r="BN533" s="140"/>
      <c r="BO533" s="140"/>
      <c r="BP533" s="140"/>
      <c r="BQ533" s="140"/>
      <c r="BR533" s="140"/>
      <c r="BS533" s="140"/>
      <c r="BT533" s="140"/>
      <c r="BU533" s="140"/>
      <c r="BV533" s="140"/>
      <c r="BW533" s="140"/>
      <c r="BX533" s="140"/>
      <c r="BY533" s="140"/>
      <c r="BZ533" s="141"/>
      <c r="CA533" s="141"/>
      <c r="CB533" s="141"/>
      <c r="CC533" s="141"/>
      <c r="CD533" s="141"/>
      <c r="CE533" s="141"/>
      <c r="CF533" s="141"/>
    </row>
    <row r="534" spans="61:84" s="139" customFormat="1" ht="12.75" hidden="1">
      <c r="BI534" s="140"/>
      <c r="BJ534" s="140"/>
      <c r="BK534" s="140"/>
      <c r="BL534" s="140"/>
      <c r="BM534" s="140"/>
      <c r="BN534" s="140"/>
      <c r="BO534" s="140"/>
      <c r="BP534" s="140"/>
      <c r="BQ534" s="140"/>
      <c r="BR534" s="140"/>
      <c r="BS534" s="140"/>
      <c r="BT534" s="140"/>
      <c r="BU534" s="140"/>
      <c r="BV534" s="140"/>
      <c r="BW534" s="140"/>
      <c r="BX534" s="140"/>
      <c r="BY534" s="140"/>
      <c r="BZ534" s="141"/>
      <c r="CA534" s="141"/>
      <c r="CB534" s="141"/>
      <c r="CC534" s="141"/>
      <c r="CD534" s="141"/>
      <c r="CE534" s="141"/>
      <c r="CF534" s="141"/>
    </row>
    <row r="535" spans="61:84" s="139" customFormat="1" ht="12.75" hidden="1">
      <c r="BI535" s="140"/>
      <c r="BJ535" s="140"/>
      <c r="BK535" s="140"/>
      <c r="BL535" s="140"/>
      <c r="BM535" s="140"/>
      <c r="BN535" s="140"/>
      <c r="BO535" s="140"/>
      <c r="BP535" s="140"/>
      <c r="BQ535" s="140"/>
      <c r="BR535" s="140"/>
      <c r="BS535" s="140"/>
      <c r="BT535" s="140"/>
      <c r="BU535" s="140"/>
      <c r="BV535" s="140"/>
      <c r="BW535" s="140"/>
      <c r="BX535" s="140"/>
      <c r="BY535" s="140"/>
      <c r="BZ535" s="141"/>
      <c r="CA535" s="141"/>
      <c r="CB535" s="141"/>
      <c r="CC535" s="141"/>
      <c r="CD535" s="141"/>
      <c r="CE535" s="141"/>
      <c r="CF535" s="141"/>
    </row>
    <row r="536" spans="61:84" s="139" customFormat="1" ht="12.75" hidden="1">
      <c r="BI536" s="140"/>
      <c r="BJ536" s="140"/>
      <c r="BK536" s="140"/>
      <c r="BL536" s="140"/>
      <c r="BM536" s="140"/>
      <c r="BN536" s="140"/>
      <c r="BO536" s="140"/>
      <c r="BP536" s="140"/>
      <c r="BQ536" s="140"/>
      <c r="BR536" s="140"/>
      <c r="BS536" s="140"/>
      <c r="BT536" s="140"/>
      <c r="BU536" s="140"/>
      <c r="BV536" s="140"/>
      <c r="BW536" s="140"/>
      <c r="BX536" s="140"/>
      <c r="BY536" s="140"/>
      <c r="BZ536" s="141"/>
      <c r="CA536" s="141"/>
      <c r="CB536" s="141"/>
      <c r="CC536" s="141"/>
      <c r="CD536" s="141"/>
      <c r="CE536" s="141"/>
      <c r="CF536" s="141"/>
    </row>
    <row r="537" spans="61:84" s="139" customFormat="1" ht="12.75" hidden="1">
      <c r="BI537" s="140"/>
      <c r="BJ537" s="140"/>
      <c r="BK537" s="140"/>
      <c r="BL537" s="140"/>
      <c r="BM537" s="140"/>
      <c r="BN537" s="140"/>
      <c r="BO537" s="140"/>
      <c r="BP537" s="140"/>
      <c r="BQ537" s="140"/>
      <c r="BR537" s="140"/>
      <c r="BS537" s="140"/>
      <c r="BT537" s="140"/>
      <c r="BU537" s="140"/>
      <c r="BV537" s="140"/>
      <c r="BW537" s="140"/>
      <c r="BX537" s="140"/>
      <c r="BY537" s="140"/>
      <c r="BZ537" s="141"/>
      <c r="CA537" s="141"/>
      <c r="CB537" s="141"/>
      <c r="CC537" s="141"/>
      <c r="CD537" s="141"/>
      <c r="CE537" s="141"/>
      <c r="CF537" s="141"/>
    </row>
    <row r="538" spans="61:84" s="139" customFormat="1" ht="12.75" hidden="1">
      <c r="BI538" s="140"/>
      <c r="BJ538" s="140"/>
      <c r="BK538" s="140"/>
      <c r="BL538" s="140"/>
      <c r="BM538" s="140"/>
      <c r="BN538" s="140"/>
      <c r="BO538" s="140"/>
      <c r="BP538" s="140"/>
      <c r="BQ538" s="140"/>
      <c r="BR538" s="140"/>
      <c r="BS538" s="140"/>
      <c r="BT538" s="140"/>
      <c r="BU538" s="140"/>
      <c r="BV538" s="140"/>
      <c r="BW538" s="140"/>
      <c r="BX538" s="140"/>
      <c r="BY538" s="140"/>
      <c r="BZ538" s="141"/>
      <c r="CA538" s="141"/>
      <c r="CB538" s="141"/>
      <c r="CC538" s="141"/>
      <c r="CD538" s="141"/>
      <c r="CE538" s="141"/>
      <c r="CF538" s="141"/>
    </row>
    <row r="539" spans="61:84" s="139" customFormat="1" ht="12.75" hidden="1">
      <c r="BI539" s="140"/>
      <c r="BJ539" s="140"/>
      <c r="BK539" s="140"/>
      <c r="BL539" s="140"/>
      <c r="BM539" s="140"/>
      <c r="BN539" s="140"/>
      <c r="BO539" s="140"/>
      <c r="BP539" s="140"/>
      <c r="BQ539" s="140"/>
      <c r="BR539" s="140"/>
      <c r="BS539" s="140"/>
      <c r="BT539" s="140"/>
      <c r="BU539" s="140"/>
      <c r="BV539" s="140"/>
      <c r="BW539" s="140"/>
      <c r="BX539" s="140"/>
      <c r="BY539" s="140"/>
      <c r="BZ539" s="141"/>
      <c r="CA539" s="141"/>
      <c r="CB539" s="141"/>
      <c r="CC539" s="141"/>
      <c r="CD539" s="141"/>
      <c r="CE539" s="141"/>
      <c r="CF539" s="141"/>
    </row>
    <row r="540" spans="61:84" s="139" customFormat="1" ht="12.75" hidden="1">
      <c r="BI540" s="140"/>
      <c r="BJ540" s="140"/>
      <c r="BK540" s="140"/>
      <c r="BL540" s="140"/>
      <c r="BM540" s="140"/>
      <c r="BN540" s="140"/>
      <c r="BO540" s="140"/>
      <c r="BP540" s="140"/>
      <c r="BQ540" s="140"/>
      <c r="BR540" s="140"/>
      <c r="BS540" s="140"/>
      <c r="BT540" s="140"/>
      <c r="BU540" s="140"/>
      <c r="BV540" s="140"/>
      <c r="BW540" s="140"/>
      <c r="BX540" s="140"/>
      <c r="BY540" s="140"/>
      <c r="BZ540" s="141"/>
      <c r="CA540" s="141"/>
      <c r="CB540" s="141"/>
      <c r="CC540" s="141"/>
      <c r="CD540" s="141"/>
      <c r="CE540" s="141"/>
      <c r="CF540" s="141"/>
    </row>
    <row r="541" spans="61:84" s="139" customFormat="1" ht="12.75" hidden="1">
      <c r="BI541" s="140"/>
      <c r="BJ541" s="140"/>
      <c r="BK541" s="140"/>
      <c r="BL541" s="140"/>
      <c r="BM541" s="140"/>
      <c r="BN541" s="140"/>
      <c r="BO541" s="140"/>
      <c r="BP541" s="140"/>
      <c r="BQ541" s="140"/>
      <c r="BR541" s="140"/>
      <c r="BS541" s="140"/>
      <c r="BT541" s="140"/>
      <c r="BU541" s="140"/>
      <c r="BV541" s="140"/>
      <c r="BW541" s="140"/>
      <c r="BX541" s="140"/>
      <c r="BY541" s="140"/>
      <c r="BZ541" s="141"/>
      <c r="CA541" s="141"/>
      <c r="CB541" s="141"/>
      <c r="CC541" s="141"/>
      <c r="CD541" s="141"/>
      <c r="CE541" s="141"/>
      <c r="CF541" s="141"/>
    </row>
    <row r="542" spans="61:84" s="139" customFormat="1" ht="12.75" hidden="1">
      <c r="BI542" s="140"/>
      <c r="BJ542" s="140"/>
      <c r="BK542" s="140"/>
      <c r="BL542" s="140"/>
      <c r="BM542" s="140"/>
      <c r="BN542" s="140"/>
      <c r="BO542" s="140"/>
      <c r="BP542" s="140"/>
      <c r="BQ542" s="140"/>
      <c r="BR542" s="140"/>
      <c r="BS542" s="140"/>
      <c r="BT542" s="140"/>
      <c r="BU542" s="140"/>
      <c r="BV542" s="140"/>
      <c r="BW542" s="140"/>
      <c r="BX542" s="140"/>
      <c r="BY542" s="140"/>
      <c r="BZ542" s="141"/>
      <c r="CA542" s="141"/>
      <c r="CB542" s="141"/>
      <c r="CC542" s="141"/>
      <c r="CD542" s="141"/>
      <c r="CE542" s="141"/>
      <c r="CF542" s="141"/>
    </row>
    <row r="543" spans="61:84" s="139" customFormat="1" ht="12.75" hidden="1">
      <c r="BI543" s="140"/>
      <c r="BJ543" s="140"/>
      <c r="BK543" s="140"/>
      <c r="BL543" s="140"/>
      <c r="BM543" s="140"/>
      <c r="BN543" s="140"/>
      <c r="BO543" s="140"/>
      <c r="BP543" s="140"/>
      <c r="BQ543" s="140"/>
      <c r="BR543" s="140"/>
      <c r="BS543" s="140"/>
      <c r="BT543" s="140"/>
      <c r="BU543" s="140"/>
      <c r="BV543" s="140"/>
      <c r="BW543" s="140"/>
      <c r="BX543" s="140"/>
      <c r="BY543" s="140"/>
      <c r="BZ543" s="141"/>
      <c r="CA543" s="141"/>
      <c r="CB543" s="141"/>
      <c r="CC543" s="141"/>
      <c r="CD543" s="141"/>
      <c r="CE543" s="141"/>
      <c r="CF543" s="141"/>
    </row>
    <row r="544" spans="61:84" s="139" customFormat="1" ht="12.75" hidden="1">
      <c r="BI544" s="140"/>
      <c r="BJ544" s="140"/>
      <c r="BK544" s="140"/>
      <c r="BL544" s="140"/>
      <c r="BM544" s="140"/>
      <c r="BN544" s="140"/>
      <c r="BO544" s="140"/>
      <c r="BP544" s="140"/>
      <c r="BQ544" s="140"/>
      <c r="BR544" s="140"/>
      <c r="BS544" s="140"/>
      <c r="BT544" s="140"/>
      <c r="BU544" s="140"/>
      <c r="BV544" s="140"/>
      <c r="BW544" s="140"/>
      <c r="BX544" s="140"/>
      <c r="BY544" s="140"/>
      <c r="BZ544" s="141"/>
      <c r="CA544" s="141"/>
      <c r="CB544" s="141"/>
      <c r="CC544" s="141"/>
      <c r="CD544" s="141"/>
      <c r="CE544" s="141"/>
      <c r="CF544" s="141"/>
    </row>
    <row r="545" spans="61:84" s="139" customFormat="1" ht="12.75" hidden="1">
      <c r="BI545" s="140"/>
      <c r="BJ545" s="140"/>
      <c r="BK545" s="140"/>
      <c r="BL545" s="140"/>
      <c r="BM545" s="140"/>
      <c r="BN545" s="140"/>
      <c r="BO545" s="140"/>
      <c r="BP545" s="140"/>
      <c r="BQ545" s="140"/>
      <c r="BR545" s="140"/>
      <c r="BS545" s="140"/>
      <c r="BT545" s="140"/>
      <c r="BU545" s="140"/>
      <c r="BV545" s="140"/>
      <c r="BW545" s="140"/>
      <c r="BX545" s="140"/>
      <c r="BY545" s="140"/>
      <c r="BZ545" s="141"/>
      <c r="CA545" s="141"/>
      <c r="CB545" s="141"/>
      <c r="CC545" s="141"/>
      <c r="CD545" s="141"/>
      <c r="CE545" s="141"/>
      <c r="CF545" s="141"/>
    </row>
    <row r="546" spans="61:84" s="139" customFormat="1" ht="12.75" hidden="1">
      <c r="BI546" s="140"/>
      <c r="BJ546" s="140"/>
      <c r="BK546" s="140"/>
      <c r="BL546" s="140"/>
      <c r="BM546" s="140"/>
      <c r="BN546" s="140"/>
      <c r="BO546" s="140"/>
      <c r="BP546" s="140"/>
      <c r="BQ546" s="140"/>
      <c r="BR546" s="140"/>
      <c r="BS546" s="140"/>
      <c r="BT546" s="140"/>
      <c r="BU546" s="140"/>
      <c r="BV546" s="140"/>
      <c r="BW546" s="140"/>
      <c r="BX546" s="140"/>
      <c r="BY546" s="140"/>
      <c r="BZ546" s="141"/>
      <c r="CA546" s="141"/>
      <c r="CB546" s="141"/>
      <c r="CC546" s="141"/>
      <c r="CD546" s="141"/>
      <c r="CE546" s="141"/>
      <c r="CF546" s="141"/>
    </row>
    <row r="547" spans="61:84" s="139" customFormat="1" ht="12.75" hidden="1">
      <c r="BI547" s="140"/>
      <c r="BJ547" s="140"/>
      <c r="BK547" s="140"/>
      <c r="BL547" s="140"/>
      <c r="BM547" s="140"/>
      <c r="BN547" s="140"/>
      <c r="BO547" s="140"/>
      <c r="BP547" s="140"/>
      <c r="BQ547" s="140"/>
      <c r="BR547" s="140"/>
      <c r="BS547" s="140"/>
      <c r="BT547" s="140"/>
      <c r="BU547" s="140"/>
      <c r="BV547" s="140"/>
      <c r="BW547" s="140"/>
      <c r="BX547" s="140"/>
      <c r="BY547" s="140"/>
      <c r="BZ547" s="141"/>
      <c r="CA547" s="141"/>
      <c r="CB547" s="141"/>
      <c r="CC547" s="141"/>
      <c r="CD547" s="141"/>
      <c r="CE547" s="141"/>
      <c r="CF547" s="141"/>
    </row>
    <row r="548" spans="61:84" s="139" customFormat="1" ht="12.75" hidden="1">
      <c r="BI548" s="140"/>
      <c r="BJ548" s="140"/>
      <c r="BK548" s="140"/>
      <c r="BL548" s="140"/>
      <c r="BM548" s="140"/>
      <c r="BN548" s="140"/>
      <c r="BO548" s="140"/>
      <c r="BP548" s="140"/>
      <c r="BQ548" s="140"/>
      <c r="BR548" s="140"/>
      <c r="BS548" s="140"/>
      <c r="BT548" s="140"/>
      <c r="BU548" s="140"/>
      <c r="BV548" s="140"/>
      <c r="BW548" s="140"/>
      <c r="BX548" s="140"/>
      <c r="BY548" s="140"/>
      <c r="BZ548" s="141"/>
      <c r="CA548" s="141"/>
      <c r="CB548" s="141"/>
      <c r="CC548" s="141"/>
      <c r="CD548" s="141"/>
      <c r="CE548" s="141"/>
      <c r="CF548" s="141"/>
    </row>
    <row r="549" spans="61:84" s="139" customFormat="1" ht="12.75" hidden="1">
      <c r="BI549" s="140"/>
      <c r="BJ549" s="140"/>
      <c r="BK549" s="140"/>
      <c r="BL549" s="140"/>
      <c r="BM549" s="140"/>
      <c r="BN549" s="140"/>
      <c r="BO549" s="140"/>
      <c r="BP549" s="140"/>
      <c r="BQ549" s="140"/>
      <c r="BR549" s="140"/>
      <c r="BS549" s="140"/>
      <c r="BT549" s="140"/>
      <c r="BU549" s="140"/>
      <c r="BV549" s="140"/>
      <c r="BW549" s="140"/>
      <c r="BX549" s="140"/>
      <c r="BY549" s="140"/>
      <c r="BZ549" s="141"/>
      <c r="CA549" s="141"/>
      <c r="CB549" s="141"/>
      <c r="CC549" s="141"/>
      <c r="CD549" s="141"/>
      <c r="CE549" s="141"/>
      <c r="CF549" s="141"/>
    </row>
    <row r="550" spans="61:84" s="139" customFormat="1" ht="12.75" hidden="1">
      <c r="BI550" s="140"/>
      <c r="BJ550" s="140"/>
      <c r="BK550" s="140"/>
      <c r="BL550" s="140"/>
      <c r="BM550" s="140"/>
      <c r="BN550" s="140"/>
      <c r="BO550" s="140"/>
      <c r="BP550" s="140"/>
      <c r="BQ550" s="140"/>
      <c r="BR550" s="140"/>
      <c r="BS550" s="140"/>
      <c r="BT550" s="140"/>
      <c r="BU550" s="140"/>
      <c r="BV550" s="140"/>
      <c r="BW550" s="140"/>
      <c r="BX550" s="140"/>
      <c r="BY550" s="140"/>
      <c r="BZ550" s="141"/>
      <c r="CA550" s="141"/>
      <c r="CB550" s="141"/>
      <c r="CC550" s="141"/>
      <c r="CD550" s="141"/>
      <c r="CE550" s="141"/>
      <c r="CF550" s="141"/>
    </row>
    <row r="551" spans="61:84" s="139" customFormat="1" ht="12.75" hidden="1">
      <c r="BI551" s="140"/>
      <c r="BJ551" s="140"/>
      <c r="BK551" s="140"/>
      <c r="BL551" s="140"/>
      <c r="BM551" s="140"/>
      <c r="BN551" s="140"/>
      <c r="BO551" s="140"/>
      <c r="BP551" s="140"/>
      <c r="BQ551" s="140"/>
      <c r="BR551" s="140"/>
      <c r="BS551" s="140"/>
      <c r="BT551" s="140"/>
      <c r="BU551" s="140"/>
      <c r="BV551" s="140"/>
      <c r="BW551" s="140"/>
      <c r="BX551" s="140"/>
      <c r="BY551" s="140"/>
      <c r="BZ551" s="141"/>
      <c r="CA551" s="141"/>
      <c r="CB551" s="141"/>
      <c r="CC551" s="141"/>
      <c r="CD551" s="141"/>
      <c r="CE551" s="141"/>
      <c r="CF551" s="141"/>
    </row>
    <row r="552" spans="61:84" s="139" customFormat="1" ht="12.75" hidden="1">
      <c r="BI552" s="140"/>
      <c r="BJ552" s="140"/>
      <c r="BK552" s="140"/>
      <c r="BL552" s="140"/>
      <c r="BM552" s="140"/>
      <c r="BN552" s="140"/>
      <c r="BO552" s="140"/>
      <c r="BP552" s="140"/>
      <c r="BQ552" s="140"/>
      <c r="BR552" s="140"/>
      <c r="BS552" s="140"/>
      <c r="BT552" s="140"/>
      <c r="BU552" s="140"/>
      <c r="BV552" s="140"/>
      <c r="BW552" s="140"/>
      <c r="BX552" s="140"/>
      <c r="BY552" s="140"/>
      <c r="BZ552" s="141"/>
      <c r="CA552" s="141"/>
      <c r="CB552" s="141"/>
      <c r="CC552" s="141"/>
      <c r="CD552" s="141"/>
      <c r="CE552" s="141"/>
      <c r="CF552" s="141"/>
    </row>
    <row r="553" spans="61:84" s="139" customFormat="1" ht="12.75" hidden="1">
      <c r="BI553" s="140"/>
      <c r="BJ553" s="140"/>
      <c r="BK553" s="140"/>
      <c r="BL553" s="140"/>
      <c r="BM553" s="140"/>
      <c r="BN553" s="140"/>
      <c r="BO553" s="140"/>
      <c r="BP553" s="140"/>
      <c r="BQ553" s="140"/>
      <c r="BR553" s="140"/>
      <c r="BS553" s="140"/>
      <c r="BT553" s="140"/>
      <c r="BU553" s="140"/>
      <c r="BV553" s="140"/>
      <c r="BW553" s="140"/>
      <c r="BX553" s="140"/>
      <c r="BY553" s="140"/>
      <c r="BZ553" s="141"/>
      <c r="CA553" s="141"/>
      <c r="CB553" s="141"/>
      <c r="CC553" s="141"/>
      <c r="CD553" s="141"/>
      <c r="CE553" s="141"/>
      <c r="CF553" s="141"/>
    </row>
    <row r="554" spans="61:84" s="139" customFormat="1" ht="12.75" hidden="1">
      <c r="BI554" s="140"/>
      <c r="BJ554" s="140"/>
      <c r="BK554" s="140"/>
      <c r="BL554" s="140"/>
      <c r="BM554" s="140"/>
      <c r="BN554" s="140"/>
      <c r="BO554" s="140"/>
      <c r="BP554" s="140"/>
      <c r="BQ554" s="140"/>
      <c r="BR554" s="140"/>
      <c r="BS554" s="140"/>
      <c r="BT554" s="140"/>
      <c r="BU554" s="140"/>
      <c r="BV554" s="140"/>
      <c r="BW554" s="140"/>
      <c r="BX554" s="140"/>
      <c r="BY554" s="140"/>
      <c r="BZ554" s="141"/>
      <c r="CA554" s="141"/>
      <c r="CB554" s="141"/>
      <c r="CC554" s="141"/>
      <c r="CD554" s="141"/>
      <c r="CE554" s="141"/>
      <c r="CF554" s="141"/>
    </row>
    <row r="555" spans="61:84" s="139" customFormat="1" ht="12.75" hidden="1">
      <c r="BI555" s="140"/>
      <c r="BJ555" s="140"/>
      <c r="BK555" s="140"/>
      <c r="BL555" s="140"/>
      <c r="BM555" s="140"/>
      <c r="BN555" s="140"/>
      <c r="BO555" s="140"/>
      <c r="BP555" s="140"/>
      <c r="BQ555" s="140"/>
      <c r="BR555" s="140"/>
      <c r="BS555" s="140"/>
      <c r="BT555" s="140"/>
      <c r="BU555" s="140"/>
      <c r="BV555" s="140"/>
      <c r="BW555" s="140"/>
      <c r="BX555" s="140"/>
      <c r="BY555" s="140"/>
      <c r="BZ555" s="141"/>
      <c r="CA555" s="141"/>
      <c r="CB555" s="141"/>
      <c r="CC555" s="141"/>
      <c r="CD555" s="141"/>
      <c r="CE555" s="141"/>
      <c r="CF555" s="141"/>
    </row>
    <row r="556" spans="61:84" s="139" customFormat="1" ht="12.75" hidden="1">
      <c r="BI556" s="140"/>
      <c r="BJ556" s="140"/>
      <c r="BK556" s="140"/>
      <c r="BL556" s="140"/>
      <c r="BM556" s="140"/>
      <c r="BN556" s="140"/>
      <c r="BO556" s="140"/>
      <c r="BP556" s="140"/>
      <c r="BQ556" s="140"/>
      <c r="BR556" s="140"/>
      <c r="BS556" s="140"/>
      <c r="BT556" s="140"/>
      <c r="BU556" s="140"/>
      <c r="BV556" s="140"/>
      <c r="BW556" s="140"/>
      <c r="BX556" s="140"/>
      <c r="BY556" s="140"/>
      <c r="BZ556" s="141"/>
      <c r="CA556" s="141"/>
      <c r="CB556" s="141"/>
      <c r="CC556" s="141"/>
      <c r="CD556" s="141"/>
      <c r="CE556" s="141"/>
      <c r="CF556" s="141"/>
    </row>
    <row r="557" spans="61:84" s="139" customFormat="1" ht="12.75" hidden="1">
      <c r="BI557" s="140"/>
      <c r="BJ557" s="140"/>
      <c r="BK557" s="140"/>
      <c r="BL557" s="140"/>
      <c r="BM557" s="140"/>
      <c r="BN557" s="140"/>
      <c r="BO557" s="140"/>
      <c r="BP557" s="140"/>
      <c r="BQ557" s="140"/>
      <c r="BR557" s="140"/>
      <c r="BS557" s="140"/>
      <c r="BT557" s="140"/>
      <c r="BU557" s="140"/>
      <c r="BV557" s="140"/>
      <c r="BW557" s="140"/>
      <c r="BX557" s="140"/>
      <c r="BY557" s="140"/>
      <c r="BZ557" s="141"/>
      <c r="CA557" s="141"/>
      <c r="CB557" s="141"/>
      <c r="CC557" s="141"/>
      <c r="CD557" s="141"/>
      <c r="CE557" s="141"/>
      <c r="CF557" s="141"/>
    </row>
    <row r="558" spans="61:84" s="139" customFormat="1" ht="12.75" hidden="1">
      <c r="BI558" s="140"/>
      <c r="BJ558" s="140"/>
      <c r="BK558" s="140"/>
      <c r="BL558" s="140"/>
      <c r="BM558" s="140"/>
      <c r="BN558" s="140"/>
      <c r="BO558" s="140"/>
      <c r="BP558" s="140"/>
      <c r="BQ558" s="140"/>
      <c r="BR558" s="140"/>
      <c r="BS558" s="140"/>
      <c r="BT558" s="140"/>
      <c r="BU558" s="140"/>
      <c r="BV558" s="140"/>
      <c r="BW558" s="140"/>
      <c r="BX558" s="140"/>
      <c r="BY558" s="140"/>
      <c r="BZ558" s="141"/>
      <c r="CA558" s="141"/>
      <c r="CB558" s="141"/>
      <c r="CC558" s="141"/>
      <c r="CD558" s="141"/>
      <c r="CE558" s="141"/>
      <c r="CF558" s="141"/>
    </row>
    <row r="559" spans="61:84" s="139" customFormat="1" ht="12.75" hidden="1">
      <c r="BI559" s="140"/>
      <c r="BJ559" s="140"/>
      <c r="BK559" s="140"/>
      <c r="BL559" s="140"/>
      <c r="BM559" s="140"/>
      <c r="BN559" s="140"/>
      <c r="BO559" s="140"/>
      <c r="BP559" s="140"/>
      <c r="BQ559" s="140"/>
      <c r="BR559" s="140"/>
      <c r="BS559" s="140"/>
      <c r="BT559" s="140"/>
      <c r="BU559" s="140"/>
      <c r="BV559" s="140"/>
      <c r="BW559" s="140"/>
      <c r="BX559" s="140"/>
      <c r="BY559" s="140"/>
      <c r="BZ559" s="141"/>
      <c r="CA559" s="141"/>
      <c r="CB559" s="141"/>
      <c r="CC559" s="141"/>
      <c r="CD559" s="141"/>
      <c r="CE559" s="141"/>
      <c r="CF559" s="141"/>
    </row>
    <row r="560" spans="61:84" s="139" customFormat="1" ht="12.75" hidden="1">
      <c r="BI560" s="140"/>
      <c r="BJ560" s="140"/>
      <c r="BK560" s="140"/>
      <c r="BL560" s="140"/>
      <c r="BM560" s="140"/>
      <c r="BN560" s="140"/>
      <c r="BO560" s="140"/>
      <c r="BP560" s="140"/>
      <c r="BQ560" s="140"/>
      <c r="BR560" s="140"/>
      <c r="BS560" s="140"/>
      <c r="BT560" s="140"/>
      <c r="BU560" s="140"/>
      <c r="BV560" s="140"/>
      <c r="BW560" s="140"/>
      <c r="BX560" s="140"/>
      <c r="BY560" s="140"/>
      <c r="BZ560" s="141"/>
      <c r="CA560" s="141"/>
      <c r="CB560" s="141"/>
      <c r="CC560" s="141"/>
      <c r="CD560" s="141"/>
      <c r="CE560" s="141"/>
      <c r="CF560" s="141"/>
    </row>
    <row r="561" spans="61:84" s="139" customFormat="1" ht="12.75" hidden="1">
      <c r="BI561" s="140"/>
      <c r="BJ561" s="140"/>
      <c r="BK561" s="140"/>
      <c r="BL561" s="140"/>
      <c r="BM561" s="140"/>
      <c r="BN561" s="140"/>
      <c r="BO561" s="140"/>
      <c r="BP561" s="140"/>
      <c r="BQ561" s="140"/>
      <c r="BR561" s="140"/>
      <c r="BS561" s="140"/>
      <c r="BT561" s="140"/>
      <c r="BU561" s="140"/>
      <c r="BV561" s="140"/>
      <c r="BW561" s="140"/>
      <c r="BX561" s="140"/>
      <c r="BY561" s="140"/>
      <c r="BZ561" s="141"/>
      <c r="CA561" s="141"/>
      <c r="CB561" s="141"/>
      <c r="CC561" s="141"/>
      <c r="CD561" s="141"/>
      <c r="CE561" s="141"/>
      <c r="CF561" s="141"/>
    </row>
    <row r="562" spans="61:84" s="139" customFormat="1" ht="12.75" hidden="1">
      <c r="BI562" s="140"/>
      <c r="BJ562" s="140"/>
      <c r="BK562" s="140"/>
      <c r="BL562" s="140"/>
      <c r="BM562" s="140"/>
      <c r="BN562" s="140"/>
      <c r="BO562" s="140"/>
      <c r="BP562" s="140"/>
      <c r="BQ562" s="140"/>
      <c r="BR562" s="140"/>
      <c r="BS562" s="140"/>
      <c r="BT562" s="140"/>
      <c r="BU562" s="140"/>
      <c r="BV562" s="140"/>
      <c r="BW562" s="140"/>
      <c r="BX562" s="140"/>
      <c r="BY562" s="140"/>
      <c r="BZ562" s="141"/>
      <c r="CA562" s="141"/>
      <c r="CB562" s="141"/>
      <c r="CC562" s="141"/>
      <c r="CD562" s="141"/>
      <c r="CE562" s="141"/>
      <c r="CF562" s="141"/>
    </row>
    <row r="563" spans="61:84" s="139" customFormat="1" ht="12.75" hidden="1">
      <c r="BI563" s="140"/>
      <c r="BJ563" s="140"/>
      <c r="BK563" s="140"/>
      <c r="BL563" s="140"/>
      <c r="BM563" s="140"/>
      <c r="BN563" s="140"/>
      <c r="BO563" s="140"/>
      <c r="BP563" s="140"/>
      <c r="BQ563" s="140"/>
      <c r="BR563" s="140"/>
      <c r="BS563" s="140"/>
      <c r="BT563" s="140"/>
      <c r="BU563" s="140"/>
      <c r="BV563" s="140"/>
      <c r="BW563" s="140"/>
      <c r="BX563" s="140"/>
      <c r="BY563" s="140"/>
      <c r="BZ563" s="141"/>
      <c r="CA563" s="141"/>
      <c r="CB563" s="141"/>
      <c r="CC563" s="141"/>
      <c r="CD563" s="141"/>
      <c r="CE563" s="141"/>
      <c r="CF563" s="141"/>
    </row>
    <row r="564" spans="61:84" s="139" customFormat="1" ht="12.75" hidden="1">
      <c r="BI564" s="140"/>
      <c r="BJ564" s="140"/>
      <c r="BK564" s="140"/>
      <c r="BL564" s="140"/>
      <c r="BM564" s="140"/>
      <c r="BN564" s="140"/>
      <c r="BO564" s="140"/>
      <c r="BP564" s="140"/>
      <c r="BQ564" s="140"/>
      <c r="BR564" s="140"/>
      <c r="BS564" s="140"/>
      <c r="BT564" s="140"/>
      <c r="BU564" s="140"/>
      <c r="BV564" s="140"/>
      <c r="BW564" s="140"/>
      <c r="BX564" s="140"/>
      <c r="BY564" s="140"/>
      <c r="BZ564" s="141"/>
      <c r="CA564" s="141"/>
      <c r="CB564" s="141"/>
      <c r="CC564" s="141"/>
      <c r="CD564" s="141"/>
      <c r="CE564" s="141"/>
      <c r="CF564" s="141"/>
    </row>
    <row r="565" spans="61:84" s="139" customFormat="1" ht="12.75" hidden="1">
      <c r="BI565" s="140"/>
      <c r="BJ565" s="140"/>
      <c r="BK565" s="140"/>
      <c r="BL565" s="140"/>
      <c r="BM565" s="140"/>
      <c r="BN565" s="140"/>
      <c r="BO565" s="140"/>
      <c r="BP565" s="140"/>
      <c r="BQ565" s="140"/>
      <c r="BR565" s="140"/>
      <c r="BS565" s="140"/>
      <c r="BT565" s="140"/>
      <c r="BU565" s="140"/>
      <c r="BV565" s="140"/>
      <c r="BW565" s="140"/>
      <c r="BX565" s="140"/>
      <c r="BY565" s="140"/>
      <c r="BZ565" s="141"/>
      <c r="CA565" s="141"/>
      <c r="CB565" s="141"/>
      <c r="CC565" s="141"/>
      <c r="CD565" s="141"/>
      <c r="CE565" s="141"/>
      <c r="CF565" s="141"/>
    </row>
    <row r="566" spans="61:84" s="139" customFormat="1" ht="12.75" hidden="1">
      <c r="BI566" s="140"/>
      <c r="BJ566" s="140"/>
      <c r="BK566" s="140"/>
      <c r="BL566" s="140"/>
      <c r="BM566" s="140"/>
      <c r="BN566" s="140"/>
      <c r="BO566" s="140"/>
      <c r="BP566" s="140"/>
      <c r="BQ566" s="140"/>
      <c r="BR566" s="140"/>
      <c r="BS566" s="140"/>
      <c r="BT566" s="140"/>
      <c r="BU566" s="140"/>
      <c r="BV566" s="140"/>
      <c r="BW566" s="140"/>
      <c r="BX566" s="140"/>
      <c r="BY566" s="140"/>
      <c r="BZ566" s="141"/>
      <c r="CA566" s="141"/>
      <c r="CB566" s="141"/>
      <c r="CC566" s="141"/>
      <c r="CD566" s="141"/>
      <c r="CE566" s="141"/>
      <c r="CF566" s="141"/>
    </row>
    <row r="567" spans="61:84" s="139" customFormat="1" ht="12.75" hidden="1">
      <c r="BI567" s="140"/>
      <c r="BJ567" s="140"/>
      <c r="BK567" s="140"/>
      <c r="BL567" s="140"/>
      <c r="BM567" s="140"/>
      <c r="BN567" s="140"/>
      <c r="BO567" s="140"/>
      <c r="BP567" s="140"/>
      <c r="BQ567" s="140"/>
      <c r="BR567" s="140"/>
      <c r="BS567" s="140"/>
      <c r="BT567" s="140"/>
      <c r="BU567" s="140"/>
      <c r="BV567" s="140"/>
      <c r="BW567" s="140"/>
      <c r="BX567" s="140"/>
      <c r="BY567" s="140"/>
      <c r="BZ567" s="141"/>
      <c r="CA567" s="141"/>
      <c r="CB567" s="141"/>
      <c r="CC567" s="141"/>
      <c r="CD567" s="141"/>
      <c r="CE567" s="141"/>
      <c r="CF567" s="141"/>
    </row>
    <row r="568" spans="61:84" s="139" customFormat="1" ht="12.75" hidden="1">
      <c r="BI568" s="140"/>
      <c r="BJ568" s="140"/>
      <c r="BK568" s="140"/>
      <c r="BL568" s="140"/>
      <c r="BM568" s="140"/>
      <c r="BN568" s="140"/>
      <c r="BO568" s="140"/>
      <c r="BP568" s="140"/>
      <c r="BQ568" s="140"/>
      <c r="BR568" s="140"/>
      <c r="BS568" s="140"/>
      <c r="BT568" s="140"/>
      <c r="BU568" s="140"/>
      <c r="BV568" s="140"/>
      <c r="BW568" s="140"/>
      <c r="BX568" s="140"/>
      <c r="BY568" s="140"/>
      <c r="BZ568" s="141"/>
      <c r="CA568" s="141"/>
      <c r="CB568" s="141"/>
      <c r="CC568" s="141"/>
      <c r="CD568" s="141"/>
      <c r="CE568" s="141"/>
      <c r="CF568" s="141"/>
    </row>
    <row r="569" spans="61:84" s="139" customFormat="1" ht="12.75" hidden="1">
      <c r="BI569" s="140"/>
      <c r="BJ569" s="140"/>
      <c r="BK569" s="140"/>
      <c r="BL569" s="140"/>
      <c r="BM569" s="140"/>
      <c r="BN569" s="140"/>
      <c r="BO569" s="140"/>
      <c r="BP569" s="140"/>
      <c r="BQ569" s="140"/>
      <c r="BR569" s="140"/>
      <c r="BS569" s="140"/>
      <c r="BT569" s="140"/>
      <c r="BU569" s="140"/>
      <c r="BV569" s="140"/>
      <c r="BW569" s="140"/>
      <c r="BX569" s="140"/>
      <c r="BY569" s="140"/>
      <c r="BZ569" s="141"/>
      <c r="CA569" s="141"/>
      <c r="CB569" s="141"/>
      <c r="CC569" s="141"/>
      <c r="CD569" s="141"/>
      <c r="CE569" s="141"/>
      <c r="CF569" s="141"/>
    </row>
    <row r="570" spans="61:84" s="139" customFormat="1" ht="12.75" hidden="1">
      <c r="BI570" s="140"/>
      <c r="BJ570" s="140"/>
      <c r="BK570" s="140"/>
      <c r="BL570" s="140"/>
      <c r="BM570" s="140"/>
      <c r="BN570" s="140"/>
      <c r="BO570" s="140"/>
      <c r="BP570" s="140"/>
      <c r="BQ570" s="140"/>
      <c r="BR570" s="140"/>
      <c r="BS570" s="140"/>
      <c r="BT570" s="140"/>
      <c r="BU570" s="140"/>
      <c r="BV570" s="140"/>
      <c r="BW570" s="140"/>
      <c r="BX570" s="140"/>
      <c r="BY570" s="140"/>
      <c r="BZ570" s="141"/>
      <c r="CA570" s="141"/>
      <c r="CB570" s="141"/>
      <c r="CC570" s="141"/>
      <c r="CD570" s="141"/>
      <c r="CE570" s="141"/>
      <c r="CF570" s="141"/>
    </row>
    <row r="571" spans="61:84" s="139" customFormat="1" ht="12.75" hidden="1">
      <c r="BI571" s="140"/>
      <c r="BJ571" s="140"/>
      <c r="BK571" s="140"/>
      <c r="BL571" s="140"/>
      <c r="BM571" s="140"/>
      <c r="BN571" s="140"/>
      <c r="BO571" s="140"/>
      <c r="BP571" s="140"/>
      <c r="BQ571" s="140"/>
      <c r="BR571" s="140"/>
      <c r="BS571" s="140"/>
      <c r="BT571" s="140"/>
      <c r="BU571" s="140"/>
      <c r="BV571" s="140"/>
      <c r="BW571" s="140"/>
      <c r="BX571" s="140"/>
      <c r="BY571" s="140"/>
      <c r="BZ571" s="141"/>
      <c r="CA571" s="141"/>
      <c r="CB571" s="141"/>
      <c r="CC571" s="141"/>
      <c r="CD571" s="141"/>
      <c r="CE571" s="141"/>
      <c r="CF571" s="141"/>
    </row>
    <row r="572" spans="61:84" s="139" customFormat="1" ht="12.75" hidden="1">
      <c r="BI572" s="140"/>
      <c r="BJ572" s="140"/>
      <c r="BK572" s="140"/>
      <c r="BL572" s="140"/>
      <c r="BM572" s="140"/>
      <c r="BN572" s="140"/>
      <c r="BO572" s="140"/>
      <c r="BP572" s="140"/>
      <c r="BQ572" s="140"/>
      <c r="BR572" s="140"/>
      <c r="BS572" s="140"/>
      <c r="BT572" s="140"/>
      <c r="BU572" s="140"/>
      <c r="BV572" s="140"/>
      <c r="BW572" s="140"/>
      <c r="BX572" s="140"/>
      <c r="BY572" s="140"/>
      <c r="BZ572" s="141"/>
      <c r="CA572" s="141"/>
      <c r="CB572" s="141"/>
      <c r="CC572" s="141"/>
      <c r="CD572" s="141"/>
      <c r="CE572" s="141"/>
      <c r="CF572" s="141"/>
    </row>
    <row r="573" spans="61:84" s="139" customFormat="1" ht="12.75" hidden="1">
      <c r="BI573" s="140"/>
      <c r="BJ573" s="140"/>
      <c r="BK573" s="140"/>
      <c r="BL573" s="140"/>
      <c r="BM573" s="140"/>
      <c r="BN573" s="140"/>
      <c r="BO573" s="140"/>
      <c r="BP573" s="140"/>
      <c r="BQ573" s="140"/>
      <c r="BR573" s="140"/>
      <c r="BS573" s="140"/>
      <c r="BT573" s="140"/>
      <c r="BU573" s="140"/>
      <c r="BV573" s="140"/>
      <c r="BW573" s="140"/>
      <c r="BX573" s="140"/>
      <c r="BY573" s="140"/>
      <c r="BZ573" s="141"/>
      <c r="CA573" s="141"/>
      <c r="CB573" s="141"/>
      <c r="CC573" s="141"/>
      <c r="CD573" s="141"/>
      <c r="CE573" s="141"/>
      <c r="CF573" s="141"/>
    </row>
    <row r="574" spans="61:84" s="139" customFormat="1" ht="12.75" hidden="1">
      <c r="BI574" s="140"/>
      <c r="BJ574" s="140"/>
      <c r="BK574" s="140"/>
      <c r="BL574" s="140"/>
      <c r="BM574" s="140"/>
      <c r="BN574" s="140"/>
      <c r="BO574" s="140"/>
      <c r="BP574" s="140"/>
      <c r="BQ574" s="140"/>
      <c r="BR574" s="140"/>
      <c r="BS574" s="140"/>
      <c r="BT574" s="140"/>
      <c r="BU574" s="140"/>
      <c r="BV574" s="140"/>
      <c r="BW574" s="140"/>
      <c r="BX574" s="140"/>
      <c r="BY574" s="140"/>
      <c r="BZ574" s="141"/>
      <c r="CA574" s="141"/>
      <c r="CB574" s="141"/>
      <c r="CC574" s="141"/>
      <c r="CD574" s="141"/>
      <c r="CE574" s="141"/>
      <c r="CF574" s="141"/>
    </row>
    <row r="575" spans="61:84" s="139" customFormat="1" ht="12.75" hidden="1">
      <c r="BI575" s="140"/>
      <c r="BJ575" s="140"/>
      <c r="BK575" s="140"/>
      <c r="BL575" s="140"/>
      <c r="BM575" s="140"/>
      <c r="BN575" s="140"/>
      <c r="BO575" s="140"/>
      <c r="BP575" s="140"/>
      <c r="BQ575" s="140"/>
      <c r="BR575" s="140"/>
      <c r="BS575" s="140"/>
      <c r="BT575" s="140"/>
      <c r="BU575" s="140"/>
      <c r="BV575" s="140"/>
      <c r="BW575" s="140"/>
      <c r="BX575" s="140"/>
      <c r="BY575" s="140"/>
      <c r="BZ575" s="141"/>
      <c r="CA575" s="141"/>
      <c r="CB575" s="141"/>
      <c r="CC575" s="141"/>
      <c r="CD575" s="141"/>
      <c r="CE575" s="141"/>
      <c r="CF575" s="141"/>
    </row>
    <row r="576" spans="61:84" s="139" customFormat="1" ht="12.75" hidden="1">
      <c r="BI576" s="140"/>
      <c r="BJ576" s="140"/>
      <c r="BK576" s="140"/>
      <c r="BL576" s="140"/>
      <c r="BM576" s="140"/>
      <c r="BN576" s="140"/>
      <c r="BO576" s="140"/>
      <c r="BP576" s="140"/>
      <c r="BQ576" s="140"/>
      <c r="BR576" s="140"/>
      <c r="BS576" s="140"/>
      <c r="BT576" s="140"/>
      <c r="BU576" s="140"/>
      <c r="BV576" s="140"/>
      <c r="BW576" s="140"/>
      <c r="BX576" s="140"/>
      <c r="BY576" s="140"/>
      <c r="BZ576" s="141"/>
      <c r="CA576" s="141"/>
      <c r="CB576" s="141"/>
      <c r="CC576" s="141"/>
      <c r="CD576" s="141"/>
      <c r="CE576" s="141"/>
      <c r="CF576" s="141"/>
    </row>
    <row r="577" spans="61:84" s="139" customFormat="1" ht="12.75" hidden="1">
      <c r="BI577" s="140"/>
      <c r="BJ577" s="140"/>
      <c r="BK577" s="140"/>
      <c r="BL577" s="140"/>
      <c r="BM577" s="140"/>
      <c r="BN577" s="140"/>
      <c r="BO577" s="140"/>
      <c r="BP577" s="140"/>
      <c r="BQ577" s="140"/>
      <c r="BR577" s="140"/>
      <c r="BS577" s="140"/>
      <c r="BT577" s="140"/>
      <c r="BU577" s="140"/>
      <c r="BV577" s="140"/>
      <c r="BW577" s="140"/>
      <c r="BX577" s="140"/>
      <c r="BY577" s="140"/>
      <c r="BZ577" s="141"/>
      <c r="CA577" s="141"/>
      <c r="CB577" s="141"/>
      <c r="CC577" s="141"/>
      <c r="CD577" s="141"/>
      <c r="CE577" s="141"/>
      <c r="CF577" s="141"/>
    </row>
    <row r="578" spans="61:84" s="139" customFormat="1" ht="12.75" hidden="1">
      <c r="BI578" s="140"/>
      <c r="BJ578" s="140"/>
      <c r="BK578" s="140"/>
      <c r="BL578" s="140"/>
      <c r="BM578" s="140"/>
      <c r="BN578" s="140"/>
      <c r="BO578" s="140"/>
      <c r="BP578" s="140"/>
      <c r="BQ578" s="140"/>
      <c r="BR578" s="140"/>
      <c r="BS578" s="140"/>
      <c r="BT578" s="140"/>
      <c r="BU578" s="140"/>
      <c r="BV578" s="140"/>
      <c r="BW578" s="140"/>
      <c r="BX578" s="140"/>
      <c r="BY578" s="140"/>
      <c r="BZ578" s="141"/>
      <c r="CA578" s="141"/>
      <c r="CB578" s="141"/>
      <c r="CC578" s="141"/>
      <c r="CD578" s="141"/>
      <c r="CE578" s="141"/>
      <c r="CF578" s="141"/>
    </row>
    <row r="579" spans="61:84" s="139" customFormat="1" ht="12.75" hidden="1">
      <c r="BI579" s="140"/>
      <c r="BJ579" s="140"/>
      <c r="BK579" s="140"/>
      <c r="BL579" s="140"/>
      <c r="BM579" s="140"/>
      <c r="BN579" s="140"/>
      <c r="BO579" s="140"/>
      <c r="BP579" s="140"/>
      <c r="BQ579" s="140"/>
      <c r="BR579" s="140"/>
      <c r="BS579" s="140"/>
      <c r="BT579" s="140"/>
      <c r="BU579" s="140"/>
      <c r="BV579" s="140"/>
      <c r="BW579" s="140"/>
      <c r="BX579" s="140"/>
      <c r="BY579" s="140"/>
      <c r="BZ579" s="141"/>
      <c r="CA579" s="141"/>
      <c r="CB579" s="141"/>
      <c r="CC579" s="141"/>
      <c r="CD579" s="141"/>
      <c r="CE579" s="141"/>
      <c r="CF579" s="141"/>
    </row>
    <row r="580" spans="61:84" s="139" customFormat="1" ht="12.75" hidden="1">
      <c r="BI580" s="140"/>
      <c r="BJ580" s="140"/>
      <c r="BK580" s="140"/>
      <c r="BL580" s="140"/>
      <c r="BM580" s="140"/>
      <c r="BN580" s="140"/>
      <c r="BO580" s="140"/>
      <c r="BP580" s="140"/>
      <c r="BQ580" s="140"/>
      <c r="BR580" s="140"/>
      <c r="BS580" s="140"/>
      <c r="BT580" s="140"/>
      <c r="BU580" s="140"/>
      <c r="BV580" s="140"/>
      <c r="BW580" s="140"/>
      <c r="BX580" s="140"/>
      <c r="BY580" s="140"/>
      <c r="BZ580" s="141"/>
      <c r="CA580" s="141"/>
      <c r="CB580" s="141"/>
      <c r="CC580" s="141"/>
      <c r="CD580" s="141"/>
      <c r="CE580" s="141"/>
      <c r="CF580" s="141"/>
    </row>
    <row r="581" spans="61:84" s="139" customFormat="1" ht="12.75" hidden="1">
      <c r="BI581" s="140"/>
      <c r="BJ581" s="140"/>
      <c r="BK581" s="140"/>
      <c r="BL581" s="140"/>
      <c r="BM581" s="140"/>
      <c r="BN581" s="140"/>
      <c r="BO581" s="140"/>
      <c r="BP581" s="140"/>
      <c r="BQ581" s="140"/>
      <c r="BR581" s="140"/>
      <c r="BS581" s="140"/>
      <c r="BT581" s="140"/>
      <c r="BU581" s="140"/>
      <c r="BV581" s="140"/>
      <c r="BW581" s="140"/>
      <c r="BX581" s="140"/>
      <c r="BY581" s="140"/>
      <c r="BZ581" s="141"/>
      <c r="CA581" s="141"/>
      <c r="CB581" s="141"/>
      <c r="CC581" s="141"/>
      <c r="CD581" s="141"/>
      <c r="CE581" s="141"/>
      <c r="CF581" s="141"/>
    </row>
    <row r="582" spans="61:84" s="139" customFormat="1" ht="12.75" hidden="1">
      <c r="BI582" s="140"/>
      <c r="BJ582" s="140"/>
      <c r="BK582" s="140"/>
      <c r="BL582" s="140"/>
      <c r="BM582" s="140"/>
      <c r="BN582" s="140"/>
      <c r="BO582" s="140"/>
      <c r="BP582" s="140"/>
      <c r="BQ582" s="140"/>
      <c r="BR582" s="140"/>
      <c r="BS582" s="140"/>
      <c r="BT582" s="140"/>
      <c r="BU582" s="140"/>
      <c r="BV582" s="140"/>
      <c r="BW582" s="140"/>
      <c r="BX582" s="140"/>
      <c r="BY582" s="140"/>
      <c r="BZ582" s="141"/>
      <c r="CA582" s="141"/>
      <c r="CB582" s="141"/>
      <c r="CC582" s="141"/>
      <c r="CD582" s="141"/>
      <c r="CE582" s="141"/>
      <c r="CF582" s="141"/>
    </row>
    <row r="583" spans="61:84" s="139" customFormat="1" ht="12.75" hidden="1">
      <c r="BI583" s="140"/>
      <c r="BJ583" s="140"/>
      <c r="BK583" s="140"/>
      <c r="BL583" s="140"/>
      <c r="BM583" s="140"/>
      <c r="BN583" s="140"/>
      <c r="BO583" s="140"/>
      <c r="BP583" s="140"/>
      <c r="BQ583" s="140"/>
      <c r="BR583" s="140"/>
      <c r="BS583" s="140"/>
      <c r="BT583" s="140"/>
      <c r="BU583" s="140"/>
      <c r="BV583" s="140"/>
      <c r="BW583" s="140"/>
      <c r="BX583" s="140"/>
      <c r="BY583" s="140"/>
      <c r="BZ583" s="141"/>
      <c r="CA583" s="141"/>
      <c r="CB583" s="141"/>
      <c r="CC583" s="141"/>
      <c r="CD583" s="141"/>
      <c r="CE583" s="141"/>
      <c r="CF583" s="141"/>
    </row>
    <row r="584" spans="61:84" s="139" customFormat="1" ht="12.75" hidden="1">
      <c r="BI584" s="140"/>
      <c r="BJ584" s="140"/>
      <c r="BK584" s="140"/>
      <c r="BL584" s="140"/>
      <c r="BM584" s="140"/>
      <c r="BN584" s="140"/>
      <c r="BO584" s="140"/>
      <c r="BP584" s="140"/>
      <c r="BQ584" s="140"/>
      <c r="BR584" s="140"/>
      <c r="BS584" s="140"/>
      <c r="BT584" s="140"/>
      <c r="BU584" s="140"/>
      <c r="BV584" s="140"/>
      <c r="BW584" s="140"/>
      <c r="BX584" s="140"/>
      <c r="BY584" s="140"/>
      <c r="BZ584" s="141"/>
      <c r="CA584" s="141"/>
      <c r="CB584" s="141"/>
      <c r="CC584" s="141"/>
      <c r="CD584" s="141"/>
      <c r="CE584" s="141"/>
      <c r="CF584" s="141"/>
    </row>
    <row r="585" spans="61:84" s="139" customFormat="1" ht="12.75" hidden="1">
      <c r="BI585" s="140"/>
      <c r="BJ585" s="140"/>
      <c r="BK585" s="140"/>
      <c r="BL585" s="140"/>
      <c r="BM585" s="140"/>
      <c r="BN585" s="140"/>
      <c r="BO585" s="140"/>
      <c r="BP585" s="140"/>
      <c r="BQ585" s="140"/>
      <c r="BR585" s="140"/>
      <c r="BS585" s="140"/>
      <c r="BT585" s="140"/>
      <c r="BU585" s="140"/>
      <c r="BV585" s="140"/>
      <c r="BW585" s="140"/>
      <c r="BX585" s="140"/>
      <c r="BY585" s="140"/>
      <c r="BZ585" s="141"/>
      <c r="CA585" s="141"/>
      <c r="CB585" s="141"/>
      <c r="CC585" s="141"/>
      <c r="CD585" s="141"/>
      <c r="CE585" s="141"/>
      <c r="CF585" s="141"/>
    </row>
    <row r="586" spans="61:84" s="139" customFormat="1" ht="12.75" hidden="1">
      <c r="BI586" s="140"/>
      <c r="BJ586" s="140"/>
      <c r="BK586" s="140"/>
      <c r="BL586" s="140"/>
      <c r="BM586" s="140"/>
      <c r="BN586" s="140"/>
      <c r="BO586" s="140"/>
      <c r="BP586" s="140"/>
      <c r="BQ586" s="140"/>
      <c r="BR586" s="140"/>
      <c r="BS586" s="140"/>
      <c r="BT586" s="140"/>
      <c r="BU586" s="140"/>
      <c r="BV586" s="140"/>
      <c r="BW586" s="140"/>
      <c r="BX586" s="140"/>
      <c r="BY586" s="140"/>
      <c r="BZ586" s="141"/>
      <c r="CA586" s="141"/>
      <c r="CB586" s="141"/>
      <c r="CC586" s="141"/>
      <c r="CD586" s="141"/>
      <c r="CE586" s="141"/>
      <c r="CF586" s="141"/>
    </row>
    <row r="587" spans="61:84" s="139" customFormat="1" ht="12.75" hidden="1">
      <c r="BI587" s="140"/>
      <c r="BJ587" s="140"/>
      <c r="BK587" s="140"/>
      <c r="BL587" s="140"/>
      <c r="BM587" s="140"/>
      <c r="BN587" s="140"/>
      <c r="BO587" s="140"/>
      <c r="BP587" s="140"/>
      <c r="BQ587" s="140"/>
      <c r="BR587" s="140"/>
      <c r="BS587" s="140"/>
      <c r="BT587" s="140"/>
      <c r="BU587" s="140"/>
      <c r="BV587" s="140"/>
      <c r="BW587" s="140"/>
      <c r="BX587" s="140"/>
      <c r="BY587" s="140"/>
      <c r="BZ587" s="141"/>
      <c r="CA587" s="141"/>
      <c r="CB587" s="141"/>
      <c r="CC587" s="141"/>
      <c r="CD587" s="141"/>
      <c r="CE587" s="141"/>
      <c r="CF587" s="141"/>
    </row>
    <row r="588" spans="61:84" s="139" customFormat="1" ht="12.75" hidden="1">
      <c r="BI588" s="140"/>
      <c r="BJ588" s="140"/>
      <c r="BK588" s="140"/>
      <c r="BL588" s="140"/>
      <c r="BM588" s="140"/>
      <c r="BN588" s="140"/>
      <c r="BO588" s="140"/>
      <c r="BP588" s="140"/>
      <c r="BQ588" s="140"/>
      <c r="BR588" s="140"/>
      <c r="BS588" s="140"/>
      <c r="BT588" s="140"/>
      <c r="BU588" s="140"/>
      <c r="BV588" s="140"/>
      <c r="BW588" s="140"/>
      <c r="BX588" s="140"/>
      <c r="BY588" s="140"/>
      <c r="BZ588" s="141"/>
      <c r="CA588" s="141"/>
      <c r="CB588" s="141"/>
      <c r="CC588" s="141"/>
      <c r="CD588" s="141"/>
      <c r="CE588" s="141"/>
      <c r="CF588" s="141"/>
    </row>
    <row r="589" spans="61:84" s="139" customFormat="1" ht="12.75" hidden="1">
      <c r="BI589" s="140"/>
      <c r="BJ589" s="140"/>
      <c r="BK589" s="140"/>
      <c r="BL589" s="140"/>
      <c r="BM589" s="140"/>
      <c r="BN589" s="140"/>
      <c r="BO589" s="140"/>
      <c r="BP589" s="140"/>
      <c r="BQ589" s="140"/>
      <c r="BR589" s="140"/>
      <c r="BS589" s="140"/>
      <c r="BT589" s="140"/>
      <c r="BU589" s="140"/>
      <c r="BV589" s="140"/>
      <c r="BW589" s="140"/>
      <c r="BX589" s="140"/>
      <c r="BY589" s="140"/>
      <c r="BZ589" s="141"/>
      <c r="CA589" s="141"/>
      <c r="CB589" s="141"/>
      <c r="CC589" s="141"/>
      <c r="CD589" s="141"/>
      <c r="CE589" s="141"/>
      <c r="CF589" s="141"/>
    </row>
    <row r="590" spans="61:84" s="139" customFormat="1" ht="12.75" hidden="1">
      <c r="BI590" s="140"/>
      <c r="BJ590" s="140"/>
      <c r="BK590" s="140"/>
      <c r="BL590" s="140"/>
      <c r="BM590" s="140"/>
      <c r="BN590" s="140"/>
      <c r="BO590" s="140"/>
      <c r="BP590" s="140"/>
      <c r="BQ590" s="140"/>
      <c r="BR590" s="140"/>
      <c r="BS590" s="140"/>
      <c r="BT590" s="140"/>
      <c r="BU590" s="140"/>
      <c r="BV590" s="140"/>
      <c r="BW590" s="140"/>
      <c r="BX590" s="140"/>
      <c r="BY590" s="140"/>
      <c r="BZ590" s="141"/>
      <c r="CA590" s="141"/>
      <c r="CB590" s="141"/>
      <c r="CC590" s="141"/>
      <c r="CD590" s="141"/>
      <c r="CE590" s="141"/>
      <c r="CF590" s="141"/>
    </row>
    <row r="591" spans="61:84" s="139" customFormat="1" ht="12.75" hidden="1">
      <c r="BI591" s="140"/>
      <c r="BJ591" s="140"/>
      <c r="BK591" s="140"/>
      <c r="BL591" s="140"/>
      <c r="BM591" s="140"/>
      <c r="BN591" s="140"/>
      <c r="BO591" s="140"/>
      <c r="BP591" s="140"/>
      <c r="BQ591" s="140"/>
      <c r="BR591" s="140"/>
      <c r="BS591" s="140"/>
      <c r="BT591" s="140"/>
      <c r="BU591" s="140"/>
      <c r="BV591" s="140"/>
      <c r="BW591" s="140"/>
      <c r="BX591" s="140"/>
      <c r="BY591" s="140"/>
      <c r="BZ591" s="141"/>
      <c r="CA591" s="141"/>
      <c r="CB591" s="141"/>
      <c r="CC591" s="141"/>
      <c r="CD591" s="141"/>
      <c r="CE591" s="141"/>
      <c r="CF591" s="141"/>
    </row>
    <row r="592" spans="61:84" s="139" customFormat="1" ht="12.75" hidden="1">
      <c r="BI592" s="140"/>
      <c r="BJ592" s="140"/>
      <c r="BK592" s="140"/>
      <c r="BL592" s="140"/>
      <c r="BM592" s="140"/>
      <c r="BN592" s="140"/>
      <c r="BO592" s="140"/>
      <c r="BP592" s="140"/>
      <c r="BQ592" s="140"/>
      <c r="BR592" s="140"/>
      <c r="BS592" s="140"/>
      <c r="BT592" s="140"/>
      <c r="BU592" s="140"/>
      <c r="BV592" s="140"/>
      <c r="BW592" s="140"/>
      <c r="BX592" s="140"/>
      <c r="BY592" s="140"/>
      <c r="BZ592" s="141"/>
      <c r="CA592" s="141"/>
      <c r="CB592" s="141"/>
      <c r="CC592" s="141"/>
      <c r="CD592" s="141"/>
      <c r="CE592" s="141"/>
      <c r="CF592" s="141"/>
    </row>
    <row r="593" spans="61:84" s="139" customFormat="1" ht="12.75" hidden="1">
      <c r="BI593" s="140"/>
      <c r="BJ593" s="140"/>
      <c r="BK593" s="140"/>
      <c r="BL593" s="140"/>
      <c r="BM593" s="140"/>
      <c r="BN593" s="140"/>
      <c r="BO593" s="140"/>
      <c r="BP593" s="140"/>
      <c r="BQ593" s="140"/>
      <c r="BR593" s="140"/>
      <c r="BS593" s="140"/>
      <c r="BT593" s="140"/>
      <c r="BU593" s="140"/>
      <c r="BV593" s="140"/>
      <c r="BW593" s="140"/>
      <c r="BX593" s="140"/>
      <c r="BY593" s="140"/>
      <c r="BZ593" s="141"/>
      <c r="CA593" s="141"/>
      <c r="CB593" s="141"/>
      <c r="CC593" s="141"/>
      <c r="CD593" s="141"/>
      <c r="CE593" s="141"/>
      <c r="CF593" s="141"/>
    </row>
    <row r="594" spans="61:84" s="139" customFormat="1" ht="12.75" hidden="1">
      <c r="BI594" s="140"/>
      <c r="BJ594" s="140"/>
      <c r="BK594" s="140"/>
      <c r="BL594" s="140"/>
      <c r="BM594" s="140"/>
      <c r="BN594" s="140"/>
      <c r="BO594" s="140"/>
      <c r="BP594" s="140"/>
      <c r="BQ594" s="140"/>
      <c r="BR594" s="140"/>
      <c r="BS594" s="140"/>
      <c r="BT594" s="140"/>
      <c r="BU594" s="140"/>
      <c r="BV594" s="140"/>
      <c r="BW594" s="140"/>
      <c r="BX594" s="140"/>
      <c r="BY594" s="140"/>
      <c r="BZ594" s="141"/>
      <c r="CA594" s="141"/>
      <c r="CB594" s="141"/>
      <c r="CC594" s="141"/>
      <c r="CD594" s="141"/>
      <c r="CE594" s="141"/>
      <c r="CF594" s="141"/>
    </row>
    <row r="595" spans="61:84" s="139" customFormat="1" ht="12.75" hidden="1">
      <c r="BI595" s="140"/>
      <c r="BJ595" s="140"/>
      <c r="BK595" s="140"/>
      <c r="BL595" s="140"/>
      <c r="BM595" s="140"/>
      <c r="BN595" s="140"/>
      <c r="BO595" s="140"/>
      <c r="BP595" s="140"/>
      <c r="BQ595" s="140"/>
      <c r="BR595" s="140"/>
      <c r="BS595" s="140"/>
      <c r="BT595" s="140"/>
      <c r="BU595" s="140"/>
      <c r="BV595" s="140"/>
      <c r="BW595" s="140"/>
      <c r="BX595" s="140"/>
      <c r="BY595" s="140"/>
      <c r="BZ595" s="141"/>
      <c r="CA595" s="141"/>
      <c r="CB595" s="141"/>
      <c r="CC595" s="141"/>
      <c r="CD595" s="141"/>
      <c r="CE595" s="141"/>
      <c r="CF595" s="141"/>
    </row>
    <row r="596" spans="61:84" s="139" customFormat="1" ht="12.75" hidden="1">
      <c r="BI596" s="140"/>
      <c r="BJ596" s="140"/>
      <c r="BK596" s="140"/>
      <c r="BL596" s="140"/>
      <c r="BM596" s="140"/>
      <c r="BN596" s="140"/>
      <c r="BO596" s="140"/>
      <c r="BP596" s="140"/>
      <c r="BQ596" s="140"/>
      <c r="BR596" s="140"/>
      <c r="BS596" s="140"/>
      <c r="BT596" s="140"/>
      <c r="BU596" s="140"/>
      <c r="BV596" s="140"/>
      <c r="BW596" s="140"/>
      <c r="BX596" s="140"/>
      <c r="BY596" s="140"/>
      <c r="BZ596" s="141"/>
      <c r="CA596" s="141"/>
      <c r="CB596" s="141"/>
      <c r="CC596" s="141"/>
      <c r="CD596" s="141"/>
      <c r="CE596" s="141"/>
      <c r="CF596" s="141"/>
    </row>
    <row r="597" spans="61:84" s="139" customFormat="1" ht="12.75" hidden="1">
      <c r="BI597" s="140"/>
      <c r="BJ597" s="140"/>
      <c r="BK597" s="140"/>
      <c r="BL597" s="140"/>
      <c r="BM597" s="140"/>
      <c r="BN597" s="140"/>
      <c r="BO597" s="140"/>
      <c r="BP597" s="140"/>
      <c r="BQ597" s="140"/>
      <c r="BR597" s="140"/>
      <c r="BS597" s="140"/>
      <c r="BT597" s="140"/>
      <c r="BU597" s="140"/>
      <c r="BV597" s="140"/>
      <c r="BW597" s="140"/>
      <c r="BX597" s="140"/>
      <c r="BY597" s="140"/>
      <c r="BZ597" s="141"/>
      <c r="CA597" s="141"/>
      <c r="CB597" s="141"/>
      <c r="CC597" s="141"/>
      <c r="CD597" s="141"/>
      <c r="CE597" s="141"/>
      <c r="CF597" s="141"/>
    </row>
    <row r="598" spans="61:84" s="139" customFormat="1" ht="12.75" hidden="1">
      <c r="BI598" s="140"/>
      <c r="BJ598" s="140"/>
      <c r="BK598" s="140"/>
      <c r="BL598" s="140"/>
      <c r="BM598" s="140"/>
      <c r="BN598" s="140"/>
      <c r="BO598" s="140"/>
      <c r="BP598" s="140"/>
      <c r="BQ598" s="140"/>
      <c r="BR598" s="140"/>
      <c r="BS598" s="140"/>
      <c r="BT598" s="140"/>
      <c r="BU598" s="140"/>
      <c r="BV598" s="140"/>
      <c r="BW598" s="140"/>
      <c r="BX598" s="140"/>
      <c r="BY598" s="140"/>
      <c r="BZ598" s="141"/>
      <c r="CA598" s="141"/>
      <c r="CB598" s="141"/>
      <c r="CC598" s="141"/>
      <c r="CD598" s="141"/>
      <c r="CE598" s="141"/>
      <c r="CF598" s="141"/>
    </row>
    <row r="599" spans="61:84" s="139" customFormat="1" ht="12.75" hidden="1">
      <c r="BI599" s="140"/>
      <c r="BJ599" s="140"/>
      <c r="BK599" s="140"/>
      <c r="BL599" s="140"/>
      <c r="BM599" s="140"/>
      <c r="BN599" s="140"/>
      <c r="BO599" s="140"/>
      <c r="BP599" s="140"/>
      <c r="BQ599" s="140"/>
      <c r="BR599" s="140"/>
      <c r="BS599" s="140"/>
      <c r="BT599" s="140"/>
      <c r="BU599" s="140"/>
      <c r="BV599" s="140"/>
      <c r="BW599" s="140"/>
      <c r="BX599" s="140"/>
      <c r="BY599" s="140"/>
      <c r="BZ599" s="141"/>
      <c r="CA599" s="141"/>
      <c r="CB599" s="141"/>
      <c r="CC599" s="141"/>
      <c r="CD599" s="141"/>
      <c r="CE599" s="141"/>
      <c r="CF599" s="141"/>
    </row>
    <row r="600" spans="61:84" s="139" customFormat="1" ht="12.75" hidden="1">
      <c r="BI600" s="140"/>
      <c r="BJ600" s="140"/>
      <c r="BK600" s="140"/>
      <c r="BL600" s="140"/>
      <c r="BM600" s="140"/>
      <c r="BN600" s="140"/>
      <c r="BO600" s="140"/>
      <c r="BP600" s="140"/>
      <c r="BQ600" s="140"/>
      <c r="BR600" s="140"/>
      <c r="BS600" s="140"/>
      <c r="BT600" s="140"/>
      <c r="BU600" s="140"/>
      <c r="BV600" s="140"/>
      <c r="BW600" s="140"/>
      <c r="BX600" s="140"/>
      <c r="BY600" s="140"/>
      <c r="BZ600" s="141"/>
      <c r="CA600" s="141"/>
      <c r="CB600" s="141"/>
      <c r="CC600" s="141"/>
      <c r="CD600" s="141"/>
      <c r="CE600" s="141"/>
      <c r="CF600" s="141"/>
    </row>
    <row r="601" spans="61:84" s="139" customFormat="1" ht="12.75" hidden="1">
      <c r="BI601" s="140"/>
      <c r="BJ601" s="140"/>
      <c r="BK601" s="140"/>
      <c r="BL601" s="140"/>
      <c r="BM601" s="140"/>
      <c r="BN601" s="140"/>
      <c r="BO601" s="140"/>
      <c r="BP601" s="140"/>
      <c r="BQ601" s="140"/>
      <c r="BR601" s="140"/>
      <c r="BS601" s="140"/>
      <c r="BT601" s="140"/>
      <c r="BU601" s="140"/>
      <c r="BV601" s="140"/>
      <c r="BW601" s="140"/>
      <c r="BX601" s="140"/>
      <c r="BY601" s="140"/>
      <c r="BZ601" s="141"/>
      <c r="CA601" s="141"/>
      <c r="CB601" s="141"/>
      <c r="CC601" s="141"/>
      <c r="CD601" s="141"/>
      <c r="CE601" s="141"/>
      <c r="CF601" s="141"/>
    </row>
    <row r="602" spans="61:84" s="139" customFormat="1" ht="12.75" hidden="1">
      <c r="BI602" s="140"/>
      <c r="BJ602" s="140"/>
      <c r="BK602" s="140"/>
      <c r="BL602" s="140"/>
      <c r="BM602" s="140"/>
      <c r="BN602" s="140"/>
      <c r="BO602" s="140"/>
      <c r="BP602" s="140"/>
      <c r="BQ602" s="140"/>
      <c r="BR602" s="140"/>
      <c r="BS602" s="140"/>
      <c r="BT602" s="140"/>
      <c r="BU602" s="140"/>
      <c r="BV602" s="140"/>
      <c r="BW602" s="140"/>
      <c r="BX602" s="140"/>
      <c r="BY602" s="140"/>
      <c r="BZ602" s="141"/>
      <c r="CA602" s="141"/>
      <c r="CB602" s="141"/>
      <c r="CC602" s="141"/>
      <c r="CD602" s="141"/>
      <c r="CE602" s="141"/>
      <c r="CF602" s="141"/>
    </row>
    <row r="603" spans="61:84" s="139" customFormat="1" ht="12.75" hidden="1">
      <c r="BI603" s="140"/>
      <c r="BJ603" s="140"/>
      <c r="BK603" s="140"/>
      <c r="BL603" s="140"/>
      <c r="BM603" s="140"/>
      <c r="BN603" s="140"/>
      <c r="BO603" s="140"/>
      <c r="BP603" s="140"/>
      <c r="BQ603" s="140"/>
      <c r="BR603" s="140"/>
      <c r="BS603" s="140"/>
      <c r="BT603" s="140"/>
      <c r="BU603" s="140"/>
      <c r="BV603" s="140"/>
      <c r="BW603" s="140"/>
      <c r="BX603" s="140"/>
      <c r="BY603" s="140"/>
      <c r="BZ603" s="141"/>
      <c r="CA603" s="141"/>
      <c r="CB603" s="141"/>
      <c r="CC603" s="141"/>
      <c r="CD603" s="141"/>
      <c r="CE603" s="141"/>
      <c r="CF603" s="141"/>
    </row>
    <row r="604" spans="61:84" s="139" customFormat="1" ht="12.75" hidden="1">
      <c r="BI604" s="140"/>
      <c r="BJ604" s="140"/>
      <c r="BK604" s="140"/>
      <c r="BL604" s="140"/>
      <c r="BM604" s="140"/>
      <c r="BN604" s="140"/>
      <c r="BO604" s="140"/>
      <c r="BP604" s="140"/>
      <c r="BQ604" s="140"/>
      <c r="BR604" s="140"/>
      <c r="BS604" s="140"/>
      <c r="BT604" s="140"/>
      <c r="BU604" s="140"/>
      <c r="BV604" s="140"/>
      <c r="BW604" s="140"/>
      <c r="BX604" s="140"/>
      <c r="BY604" s="140"/>
      <c r="BZ604" s="141"/>
      <c r="CA604" s="141"/>
      <c r="CB604" s="141"/>
      <c r="CC604" s="141"/>
      <c r="CD604" s="141"/>
      <c r="CE604" s="141"/>
      <c r="CF604" s="141"/>
    </row>
    <row r="605" spans="61:84" s="139" customFormat="1" ht="12.75" hidden="1">
      <c r="BI605" s="140"/>
      <c r="BJ605" s="140"/>
      <c r="BK605" s="140"/>
      <c r="BL605" s="140"/>
      <c r="BM605" s="140"/>
      <c r="BN605" s="140"/>
      <c r="BO605" s="140"/>
      <c r="BP605" s="140"/>
      <c r="BQ605" s="140"/>
      <c r="BR605" s="140"/>
      <c r="BS605" s="140"/>
      <c r="BT605" s="140"/>
      <c r="BU605" s="140"/>
      <c r="BV605" s="140"/>
      <c r="BW605" s="140"/>
      <c r="BX605" s="140"/>
      <c r="BY605" s="140"/>
      <c r="BZ605" s="141"/>
      <c r="CA605" s="141"/>
      <c r="CB605" s="141"/>
      <c r="CC605" s="141"/>
      <c r="CD605" s="141"/>
      <c r="CE605" s="141"/>
      <c r="CF605" s="141"/>
    </row>
    <row r="606" spans="61:84" s="139" customFormat="1" ht="12.75" hidden="1">
      <c r="BI606" s="140"/>
      <c r="BJ606" s="140"/>
      <c r="BK606" s="140"/>
      <c r="BL606" s="140"/>
      <c r="BM606" s="140"/>
      <c r="BN606" s="140"/>
      <c r="BO606" s="140"/>
      <c r="BP606" s="140"/>
      <c r="BQ606" s="140"/>
      <c r="BR606" s="140"/>
      <c r="BS606" s="140"/>
      <c r="BT606" s="140"/>
      <c r="BU606" s="140"/>
      <c r="BV606" s="140"/>
      <c r="BW606" s="140"/>
      <c r="BX606" s="140"/>
      <c r="BY606" s="140"/>
      <c r="BZ606" s="141"/>
      <c r="CA606" s="141"/>
      <c r="CB606" s="141"/>
      <c r="CC606" s="141"/>
      <c r="CD606" s="141"/>
      <c r="CE606" s="141"/>
      <c r="CF606" s="141"/>
    </row>
    <row r="607" spans="61:84" s="139" customFormat="1" ht="12.75" hidden="1">
      <c r="BI607" s="140"/>
      <c r="BJ607" s="140"/>
      <c r="BK607" s="140"/>
      <c r="BL607" s="140"/>
      <c r="BM607" s="140"/>
      <c r="BN607" s="140"/>
      <c r="BO607" s="140"/>
      <c r="BP607" s="140"/>
      <c r="BQ607" s="140"/>
      <c r="BR607" s="140"/>
      <c r="BS607" s="140"/>
      <c r="BT607" s="140"/>
      <c r="BU607" s="140"/>
      <c r="BV607" s="140"/>
      <c r="BW607" s="140"/>
      <c r="BX607" s="140"/>
      <c r="BY607" s="140"/>
      <c r="BZ607" s="141"/>
      <c r="CA607" s="141"/>
      <c r="CB607" s="141"/>
      <c r="CC607" s="141"/>
      <c r="CD607" s="141"/>
      <c r="CE607" s="141"/>
      <c r="CF607" s="141"/>
    </row>
    <row r="608" spans="61:84" s="139" customFormat="1" ht="12.75" hidden="1">
      <c r="BI608" s="140"/>
      <c r="BJ608" s="140"/>
      <c r="BK608" s="140"/>
      <c r="BL608" s="140"/>
      <c r="BM608" s="140"/>
      <c r="BN608" s="140"/>
      <c r="BO608" s="140"/>
      <c r="BP608" s="140"/>
      <c r="BQ608" s="140"/>
      <c r="BR608" s="140"/>
      <c r="BS608" s="140"/>
      <c r="BT608" s="140"/>
      <c r="BU608" s="140"/>
      <c r="BV608" s="140"/>
      <c r="BW608" s="140"/>
      <c r="BX608" s="140"/>
      <c r="BY608" s="140"/>
      <c r="BZ608" s="141"/>
      <c r="CA608" s="141"/>
      <c r="CB608" s="141"/>
      <c r="CC608" s="141"/>
      <c r="CD608" s="141"/>
      <c r="CE608" s="141"/>
      <c r="CF608" s="141"/>
    </row>
    <row r="609" spans="61:84" s="139" customFormat="1" ht="12.75" hidden="1">
      <c r="BI609" s="140"/>
      <c r="BJ609" s="140"/>
      <c r="BK609" s="140"/>
      <c r="BL609" s="140"/>
      <c r="BM609" s="140"/>
      <c r="BN609" s="140"/>
      <c r="BO609" s="140"/>
      <c r="BP609" s="140"/>
      <c r="BQ609" s="140"/>
      <c r="BR609" s="140"/>
      <c r="BS609" s="140"/>
      <c r="BT609" s="140"/>
      <c r="BU609" s="140"/>
      <c r="BV609" s="140"/>
      <c r="BW609" s="140"/>
      <c r="BX609" s="140"/>
      <c r="BY609" s="140"/>
      <c r="BZ609" s="141"/>
      <c r="CA609" s="141"/>
      <c r="CB609" s="141"/>
      <c r="CC609" s="141"/>
      <c r="CD609" s="141"/>
      <c r="CE609" s="141"/>
      <c r="CF609" s="141"/>
    </row>
    <row r="610" spans="61:84" s="139" customFormat="1" ht="12.75" hidden="1">
      <c r="BI610" s="140"/>
      <c r="BJ610" s="140"/>
      <c r="BK610" s="140"/>
      <c r="BL610" s="140"/>
      <c r="BM610" s="140"/>
      <c r="BN610" s="140"/>
      <c r="BO610" s="140"/>
      <c r="BP610" s="140"/>
      <c r="BQ610" s="140"/>
      <c r="BR610" s="140"/>
      <c r="BS610" s="140"/>
      <c r="BT610" s="140"/>
      <c r="BU610" s="140"/>
      <c r="BV610" s="140"/>
      <c r="BW610" s="140"/>
      <c r="BX610" s="140"/>
      <c r="BY610" s="140"/>
      <c r="BZ610" s="141"/>
      <c r="CA610" s="141"/>
      <c r="CB610" s="141"/>
      <c r="CC610" s="141"/>
      <c r="CD610" s="141"/>
      <c r="CE610" s="141"/>
      <c r="CF610" s="141"/>
    </row>
    <row r="611" spans="61:84" s="139" customFormat="1" ht="12.75" hidden="1">
      <c r="BI611" s="140"/>
      <c r="BJ611" s="140"/>
      <c r="BK611" s="140"/>
      <c r="BL611" s="140"/>
      <c r="BM611" s="140"/>
      <c r="BN611" s="140"/>
      <c r="BO611" s="140"/>
      <c r="BP611" s="140"/>
      <c r="BQ611" s="140"/>
      <c r="BR611" s="140"/>
      <c r="BS611" s="140"/>
      <c r="BT611" s="140"/>
      <c r="BU611" s="140"/>
      <c r="BV611" s="140"/>
      <c r="BW611" s="140"/>
      <c r="BX611" s="140"/>
      <c r="BY611" s="140"/>
      <c r="BZ611" s="141"/>
      <c r="CA611" s="141"/>
      <c r="CB611" s="141"/>
      <c r="CC611" s="141"/>
      <c r="CD611" s="141"/>
      <c r="CE611" s="141"/>
      <c r="CF611" s="141"/>
    </row>
    <row r="612" spans="61:84" s="139" customFormat="1" ht="12.75" hidden="1">
      <c r="BI612" s="140"/>
      <c r="BJ612" s="140"/>
      <c r="BK612" s="140"/>
      <c r="BL612" s="140"/>
      <c r="BM612" s="140"/>
      <c r="BN612" s="140"/>
      <c r="BO612" s="140"/>
      <c r="BP612" s="140"/>
      <c r="BQ612" s="140"/>
      <c r="BR612" s="140"/>
      <c r="BS612" s="140"/>
      <c r="BT612" s="140"/>
      <c r="BU612" s="140"/>
      <c r="BV612" s="140"/>
      <c r="BW612" s="140"/>
      <c r="BX612" s="140"/>
      <c r="BY612" s="140"/>
      <c r="BZ612" s="141"/>
      <c r="CA612" s="141"/>
      <c r="CB612" s="141"/>
      <c r="CC612" s="141"/>
      <c r="CD612" s="141"/>
      <c r="CE612" s="141"/>
      <c r="CF612" s="141"/>
    </row>
    <row r="613" spans="61:84" s="139" customFormat="1" ht="12.75" hidden="1">
      <c r="BI613" s="140"/>
      <c r="BJ613" s="140"/>
      <c r="BK613" s="140"/>
      <c r="BL613" s="140"/>
      <c r="BM613" s="140"/>
      <c r="BN613" s="140"/>
      <c r="BO613" s="140"/>
      <c r="BP613" s="140"/>
      <c r="BQ613" s="140"/>
      <c r="BR613" s="140"/>
      <c r="BS613" s="140"/>
      <c r="BT613" s="140"/>
      <c r="BU613" s="140"/>
      <c r="BV613" s="140"/>
      <c r="BW613" s="140"/>
      <c r="BX613" s="140"/>
      <c r="BY613" s="140"/>
      <c r="BZ613" s="141"/>
      <c r="CA613" s="141"/>
      <c r="CB613" s="141"/>
      <c r="CC613" s="141"/>
      <c r="CD613" s="141"/>
      <c r="CE613" s="141"/>
      <c r="CF613" s="141"/>
    </row>
    <row r="614" spans="61:84" s="139" customFormat="1" ht="12.75" hidden="1">
      <c r="BI614" s="140"/>
      <c r="BJ614" s="140"/>
      <c r="BK614" s="140"/>
      <c r="BL614" s="140"/>
      <c r="BM614" s="140"/>
      <c r="BN614" s="140"/>
      <c r="BO614" s="140"/>
      <c r="BP614" s="140"/>
      <c r="BQ614" s="140"/>
      <c r="BR614" s="140"/>
      <c r="BS614" s="140"/>
      <c r="BT614" s="140"/>
      <c r="BU614" s="140"/>
      <c r="BV614" s="140"/>
      <c r="BW614" s="140"/>
      <c r="BX614" s="140"/>
      <c r="BY614" s="140"/>
      <c r="BZ614" s="141"/>
      <c r="CA614" s="141"/>
      <c r="CB614" s="141"/>
      <c r="CC614" s="141"/>
      <c r="CD614" s="141"/>
      <c r="CE614" s="141"/>
      <c r="CF614" s="141"/>
    </row>
    <row r="615" spans="61:84" s="139" customFormat="1" ht="12.75" hidden="1">
      <c r="BI615" s="140"/>
      <c r="BJ615" s="140"/>
      <c r="BK615" s="140"/>
      <c r="BL615" s="140"/>
      <c r="BM615" s="140"/>
      <c r="BN615" s="140"/>
      <c r="BO615" s="140"/>
      <c r="BP615" s="140"/>
      <c r="BQ615" s="140"/>
      <c r="BR615" s="140"/>
      <c r="BS615" s="140"/>
      <c r="BT615" s="140"/>
      <c r="BU615" s="140"/>
      <c r="BV615" s="140"/>
      <c r="BW615" s="140"/>
      <c r="BX615" s="140"/>
      <c r="BY615" s="140"/>
      <c r="BZ615" s="141"/>
      <c r="CA615" s="141"/>
      <c r="CB615" s="141"/>
      <c r="CC615" s="141"/>
      <c r="CD615" s="141"/>
      <c r="CE615" s="141"/>
      <c r="CF615" s="141"/>
    </row>
    <row r="616" spans="61:84" s="139" customFormat="1" ht="12.75" hidden="1">
      <c r="BI616" s="140"/>
      <c r="BJ616" s="140"/>
      <c r="BK616" s="140"/>
      <c r="BL616" s="140"/>
      <c r="BM616" s="140"/>
      <c r="BN616" s="140"/>
      <c r="BO616" s="140"/>
      <c r="BP616" s="140"/>
      <c r="BQ616" s="140"/>
      <c r="BR616" s="140"/>
      <c r="BS616" s="140"/>
      <c r="BT616" s="140"/>
      <c r="BU616" s="140"/>
      <c r="BV616" s="140"/>
      <c r="BW616" s="140"/>
      <c r="BX616" s="140"/>
      <c r="BY616" s="140"/>
      <c r="BZ616" s="141"/>
      <c r="CA616" s="141"/>
      <c r="CB616" s="141"/>
      <c r="CC616" s="141"/>
      <c r="CD616" s="141"/>
      <c r="CE616" s="141"/>
      <c r="CF616" s="141"/>
    </row>
    <row r="617" spans="61:84" s="139" customFormat="1" ht="12.75" hidden="1">
      <c r="BI617" s="140"/>
      <c r="BJ617" s="140"/>
      <c r="BK617" s="140"/>
      <c r="BL617" s="140"/>
      <c r="BM617" s="140"/>
      <c r="BN617" s="140"/>
      <c r="BO617" s="140"/>
      <c r="BP617" s="140"/>
      <c r="BQ617" s="140"/>
      <c r="BR617" s="140"/>
      <c r="BS617" s="140"/>
      <c r="BT617" s="140"/>
      <c r="BU617" s="140"/>
      <c r="BV617" s="140"/>
      <c r="BW617" s="140"/>
      <c r="BX617" s="140"/>
      <c r="BY617" s="140"/>
      <c r="BZ617" s="141"/>
      <c r="CA617" s="141"/>
      <c r="CB617" s="141"/>
      <c r="CC617" s="141"/>
      <c r="CD617" s="141"/>
      <c r="CE617" s="141"/>
      <c r="CF617" s="141"/>
    </row>
    <row r="618" spans="61:84" s="139" customFormat="1" ht="12.75" hidden="1">
      <c r="BI618" s="140"/>
      <c r="BJ618" s="140"/>
      <c r="BK618" s="140"/>
      <c r="BL618" s="140"/>
      <c r="BM618" s="140"/>
      <c r="BN618" s="140"/>
      <c r="BO618" s="140"/>
      <c r="BP618" s="140"/>
      <c r="BQ618" s="140"/>
      <c r="BR618" s="140"/>
      <c r="BS618" s="140"/>
      <c r="BT618" s="140"/>
      <c r="BU618" s="140"/>
      <c r="BV618" s="140"/>
      <c r="BW618" s="140"/>
      <c r="BX618" s="140"/>
      <c r="BY618" s="140"/>
      <c r="BZ618" s="141"/>
      <c r="CA618" s="141"/>
      <c r="CB618" s="141"/>
      <c r="CC618" s="141"/>
      <c r="CD618" s="141"/>
      <c r="CE618" s="141"/>
      <c r="CF618" s="141"/>
    </row>
    <row r="619" spans="61:84" s="139" customFormat="1" ht="12.75" hidden="1">
      <c r="BI619" s="140"/>
      <c r="BJ619" s="140"/>
      <c r="BK619" s="140"/>
      <c r="BL619" s="140"/>
      <c r="BM619" s="140"/>
      <c r="BN619" s="140"/>
      <c r="BO619" s="140"/>
      <c r="BP619" s="140"/>
      <c r="BQ619" s="140"/>
      <c r="BR619" s="140"/>
      <c r="BS619" s="140"/>
      <c r="BT619" s="140"/>
      <c r="BU619" s="140"/>
      <c r="BV619" s="140"/>
      <c r="BW619" s="140"/>
      <c r="BX619" s="140"/>
      <c r="BY619" s="140"/>
      <c r="BZ619" s="141"/>
      <c r="CA619" s="141"/>
      <c r="CB619" s="141"/>
      <c r="CC619" s="141"/>
      <c r="CD619" s="141"/>
      <c r="CE619" s="141"/>
      <c r="CF619" s="141"/>
    </row>
    <row r="620" spans="61:84" s="139" customFormat="1" ht="12.75" hidden="1">
      <c r="BI620" s="140"/>
      <c r="BJ620" s="140"/>
      <c r="BK620" s="140"/>
      <c r="BL620" s="140"/>
      <c r="BM620" s="140"/>
      <c r="BN620" s="140"/>
      <c r="BO620" s="140"/>
      <c r="BP620" s="140"/>
      <c r="BQ620" s="140"/>
      <c r="BR620" s="140"/>
      <c r="BS620" s="140"/>
      <c r="BT620" s="140"/>
      <c r="BU620" s="140"/>
      <c r="BV620" s="140"/>
      <c r="BW620" s="140"/>
      <c r="BX620" s="140"/>
      <c r="BY620" s="140"/>
      <c r="BZ620" s="141"/>
      <c r="CA620" s="141"/>
      <c r="CB620" s="141"/>
      <c r="CC620" s="141"/>
      <c r="CD620" s="141"/>
      <c r="CE620" s="141"/>
      <c r="CF620" s="141"/>
    </row>
    <row r="621" spans="61:84" s="139" customFormat="1" ht="12.75" hidden="1">
      <c r="BI621" s="140"/>
      <c r="BJ621" s="140"/>
      <c r="BK621" s="140"/>
      <c r="BL621" s="140"/>
      <c r="BM621" s="140"/>
      <c r="BN621" s="140"/>
      <c r="BO621" s="140"/>
      <c r="BP621" s="140"/>
      <c r="BQ621" s="140"/>
      <c r="BR621" s="140"/>
      <c r="BS621" s="140"/>
      <c r="BT621" s="140"/>
      <c r="BU621" s="140"/>
      <c r="BV621" s="140"/>
      <c r="BW621" s="140"/>
      <c r="BX621" s="140"/>
      <c r="BY621" s="140"/>
      <c r="BZ621" s="141"/>
      <c r="CA621" s="141"/>
      <c r="CB621" s="141"/>
      <c r="CC621" s="141"/>
      <c r="CD621" s="141"/>
      <c r="CE621" s="141"/>
      <c r="CF621" s="141"/>
    </row>
    <row r="622" spans="61:84" s="139" customFormat="1" ht="12.75" hidden="1">
      <c r="BI622" s="140"/>
      <c r="BJ622" s="140"/>
      <c r="BK622" s="140"/>
      <c r="BL622" s="140"/>
      <c r="BM622" s="140"/>
      <c r="BN622" s="140"/>
      <c r="BO622" s="140"/>
      <c r="BP622" s="140"/>
      <c r="BQ622" s="140"/>
      <c r="BR622" s="140"/>
      <c r="BS622" s="140"/>
      <c r="BT622" s="140"/>
      <c r="BU622" s="140"/>
      <c r="BV622" s="140"/>
      <c r="BW622" s="140"/>
      <c r="BX622" s="140"/>
      <c r="BY622" s="140"/>
      <c r="BZ622" s="141"/>
      <c r="CA622" s="141"/>
      <c r="CB622" s="141"/>
      <c r="CC622" s="141"/>
      <c r="CD622" s="141"/>
      <c r="CE622" s="141"/>
      <c r="CF622" s="141"/>
    </row>
    <row r="623" spans="61:84" s="139" customFormat="1" ht="12.75" hidden="1">
      <c r="BI623" s="140"/>
      <c r="BJ623" s="140"/>
      <c r="BK623" s="140"/>
      <c r="BL623" s="140"/>
      <c r="BM623" s="140"/>
      <c r="BN623" s="140"/>
      <c r="BO623" s="140"/>
      <c r="BP623" s="140"/>
      <c r="BQ623" s="140"/>
      <c r="BR623" s="140"/>
      <c r="BS623" s="140"/>
      <c r="BT623" s="140"/>
      <c r="BU623" s="140"/>
      <c r="BV623" s="140"/>
      <c r="BW623" s="140"/>
      <c r="BX623" s="140"/>
      <c r="BY623" s="140"/>
      <c r="BZ623" s="141"/>
      <c r="CA623" s="141"/>
      <c r="CB623" s="141"/>
      <c r="CC623" s="141"/>
      <c r="CD623" s="141"/>
      <c r="CE623" s="141"/>
      <c r="CF623" s="141"/>
    </row>
    <row r="624" spans="61:84" s="139" customFormat="1" ht="12.75" hidden="1">
      <c r="BI624" s="140"/>
      <c r="BJ624" s="140"/>
      <c r="BK624" s="140"/>
      <c r="BL624" s="140"/>
      <c r="BM624" s="140"/>
      <c r="BN624" s="140"/>
      <c r="BO624" s="140"/>
      <c r="BP624" s="140"/>
      <c r="BQ624" s="140"/>
      <c r="BR624" s="140"/>
      <c r="BS624" s="140"/>
      <c r="BT624" s="140"/>
      <c r="BU624" s="140"/>
      <c r="BV624" s="140"/>
      <c r="BW624" s="140"/>
      <c r="BX624" s="140"/>
      <c r="BY624" s="140"/>
      <c r="BZ624" s="141"/>
      <c r="CA624" s="141"/>
      <c r="CB624" s="141"/>
      <c r="CC624" s="141"/>
      <c r="CD624" s="141"/>
      <c r="CE624" s="141"/>
      <c r="CF624" s="141"/>
    </row>
    <row r="625" spans="61:84" s="139" customFormat="1" ht="12.75" hidden="1">
      <c r="BI625" s="140"/>
      <c r="BJ625" s="140"/>
      <c r="BK625" s="140"/>
      <c r="BL625" s="140"/>
      <c r="BM625" s="140"/>
      <c r="BN625" s="140"/>
      <c r="BO625" s="140"/>
      <c r="BP625" s="140"/>
      <c r="BQ625" s="140"/>
      <c r="BR625" s="140"/>
      <c r="BS625" s="140"/>
      <c r="BT625" s="140"/>
      <c r="BU625" s="140"/>
      <c r="BV625" s="140"/>
      <c r="BW625" s="140"/>
      <c r="BX625" s="140"/>
      <c r="BY625" s="140"/>
      <c r="BZ625" s="141"/>
      <c r="CA625" s="141"/>
      <c r="CB625" s="141"/>
      <c r="CC625" s="141"/>
      <c r="CD625" s="141"/>
      <c r="CE625" s="141"/>
      <c r="CF625" s="141"/>
    </row>
    <row r="626" spans="61:84" s="139" customFormat="1" ht="12.75" hidden="1">
      <c r="BI626" s="140"/>
      <c r="BJ626" s="140"/>
      <c r="BK626" s="140"/>
      <c r="BL626" s="140"/>
      <c r="BM626" s="140"/>
      <c r="BN626" s="140"/>
      <c r="BO626" s="140"/>
      <c r="BP626" s="140"/>
      <c r="BQ626" s="140"/>
      <c r="BR626" s="140"/>
      <c r="BS626" s="140"/>
      <c r="BT626" s="140"/>
      <c r="BU626" s="140"/>
      <c r="BV626" s="140"/>
      <c r="BW626" s="140"/>
      <c r="BX626" s="140"/>
      <c r="BY626" s="140"/>
      <c r="BZ626" s="141"/>
      <c r="CA626" s="141"/>
      <c r="CB626" s="141"/>
      <c r="CC626" s="141"/>
      <c r="CD626" s="141"/>
      <c r="CE626" s="141"/>
      <c r="CF626" s="141"/>
    </row>
    <row r="627" spans="61:84" s="139" customFormat="1" ht="12.75" hidden="1">
      <c r="BI627" s="140"/>
      <c r="BJ627" s="140"/>
      <c r="BK627" s="140"/>
      <c r="BL627" s="140"/>
      <c r="BM627" s="140"/>
      <c r="BN627" s="140"/>
      <c r="BO627" s="140"/>
      <c r="BP627" s="140"/>
      <c r="BQ627" s="140"/>
      <c r="BR627" s="140"/>
      <c r="BS627" s="140"/>
      <c r="BT627" s="140"/>
      <c r="BU627" s="140"/>
      <c r="BV627" s="140"/>
      <c r="BW627" s="140"/>
      <c r="BX627" s="140"/>
      <c r="BY627" s="140"/>
      <c r="BZ627" s="141"/>
      <c r="CA627" s="141"/>
      <c r="CB627" s="141"/>
      <c r="CC627" s="141"/>
      <c r="CD627" s="141"/>
      <c r="CE627" s="141"/>
      <c r="CF627" s="141"/>
    </row>
    <row r="628" spans="61:84" s="139" customFormat="1" ht="12.75" hidden="1">
      <c r="BI628" s="140"/>
      <c r="BJ628" s="140"/>
      <c r="BK628" s="140"/>
      <c r="BL628" s="140"/>
      <c r="BM628" s="140"/>
      <c r="BN628" s="140"/>
      <c r="BO628" s="140"/>
      <c r="BP628" s="140"/>
      <c r="BQ628" s="140"/>
      <c r="BR628" s="140"/>
      <c r="BS628" s="140"/>
      <c r="BT628" s="140"/>
      <c r="BU628" s="140"/>
      <c r="BV628" s="140"/>
      <c r="BW628" s="140"/>
      <c r="BX628" s="140"/>
      <c r="BY628" s="140"/>
      <c r="BZ628" s="141"/>
      <c r="CA628" s="141"/>
      <c r="CB628" s="141"/>
      <c r="CC628" s="141"/>
      <c r="CD628" s="141"/>
      <c r="CE628" s="141"/>
      <c r="CF628" s="141"/>
    </row>
    <row r="629" spans="61:84" s="139" customFormat="1" ht="12.75" hidden="1">
      <c r="BI629" s="140"/>
      <c r="BJ629" s="140"/>
      <c r="BK629" s="140"/>
      <c r="BL629" s="140"/>
      <c r="BM629" s="140"/>
      <c r="BN629" s="140"/>
      <c r="BO629" s="140"/>
      <c r="BP629" s="140"/>
      <c r="BQ629" s="140"/>
      <c r="BR629" s="140"/>
      <c r="BS629" s="140"/>
      <c r="BT629" s="140"/>
      <c r="BU629" s="140"/>
      <c r="BV629" s="140"/>
      <c r="BW629" s="140"/>
      <c r="BX629" s="140"/>
      <c r="BY629" s="140"/>
      <c r="BZ629" s="141"/>
      <c r="CA629" s="141"/>
      <c r="CB629" s="141"/>
      <c r="CC629" s="141"/>
      <c r="CD629" s="141"/>
      <c r="CE629" s="141"/>
      <c r="CF629" s="141"/>
    </row>
    <row r="630" spans="61:84" s="139" customFormat="1" ht="12.75" hidden="1">
      <c r="BI630" s="140"/>
      <c r="BJ630" s="140"/>
      <c r="BK630" s="140"/>
      <c r="BL630" s="140"/>
      <c r="BM630" s="140"/>
      <c r="BN630" s="140"/>
      <c r="BO630" s="140"/>
      <c r="BP630" s="140"/>
      <c r="BQ630" s="140"/>
      <c r="BR630" s="140"/>
      <c r="BS630" s="140"/>
      <c r="BT630" s="140"/>
      <c r="BU630" s="140"/>
      <c r="BV630" s="140"/>
      <c r="BW630" s="140"/>
      <c r="BX630" s="140"/>
      <c r="BY630" s="140"/>
      <c r="BZ630" s="141"/>
      <c r="CA630" s="141"/>
      <c r="CB630" s="141"/>
      <c r="CC630" s="141"/>
      <c r="CD630" s="141"/>
      <c r="CE630" s="141"/>
      <c r="CF630" s="141"/>
    </row>
    <row r="631" spans="61:84" s="139" customFormat="1" ht="12.75" hidden="1">
      <c r="BI631" s="140"/>
      <c r="BJ631" s="140"/>
      <c r="BK631" s="140"/>
      <c r="BL631" s="140"/>
      <c r="BM631" s="140"/>
      <c r="BN631" s="140"/>
      <c r="BO631" s="140"/>
      <c r="BP631" s="140"/>
      <c r="BQ631" s="140"/>
      <c r="BR631" s="140"/>
      <c r="BS631" s="140"/>
      <c r="BT631" s="140"/>
      <c r="BU631" s="140"/>
      <c r="BV631" s="140"/>
      <c r="BW631" s="140"/>
      <c r="BX631" s="140"/>
      <c r="BY631" s="140"/>
      <c r="BZ631" s="141"/>
      <c r="CA631" s="141"/>
      <c r="CB631" s="141"/>
      <c r="CC631" s="141"/>
      <c r="CD631" s="141"/>
      <c r="CE631" s="141"/>
      <c r="CF631" s="141"/>
    </row>
    <row r="632" spans="61:84" s="139" customFormat="1" ht="12.75" hidden="1">
      <c r="BI632" s="140"/>
      <c r="BJ632" s="140"/>
      <c r="BK632" s="140"/>
      <c r="BL632" s="140"/>
      <c r="BM632" s="140"/>
      <c r="BN632" s="140"/>
      <c r="BO632" s="140"/>
      <c r="BP632" s="140"/>
      <c r="BQ632" s="140"/>
      <c r="BR632" s="140"/>
      <c r="BS632" s="140"/>
      <c r="BT632" s="140"/>
      <c r="BU632" s="140"/>
      <c r="BV632" s="140"/>
      <c r="BW632" s="140"/>
      <c r="BX632" s="140"/>
      <c r="BY632" s="140"/>
      <c r="BZ632" s="141"/>
      <c r="CA632" s="141"/>
      <c r="CB632" s="141"/>
      <c r="CC632" s="141"/>
      <c r="CD632" s="141"/>
      <c r="CE632" s="141"/>
      <c r="CF632" s="141"/>
    </row>
    <row r="633" spans="61:84" s="139" customFormat="1" ht="12.75" hidden="1">
      <c r="BI633" s="140"/>
      <c r="BJ633" s="140"/>
      <c r="BK633" s="140"/>
      <c r="BL633" s="140"/>
      <c r="BM633" s="140"/>
      <c r="BN633" s="140"/>
      <c r="BO633" s="140"/>
      <c r="BP633" s="140"/>
      <c r="BQ633" s="140"/>
      <c r="BR633" s="140"/>
      <c r="BS633" s="140"/>
      <c r="BT633" s="140"/>
      <c r="BU633" s="140"/>
      <c r="BV633" s="140"/>
      <c r="BW633" s="140"/>
      <c r="BX633" s="140"/>
      <c r="BY633" s="140"/>
      <c r="BZ633" s="141"/>
      <c r="CA633" s="141"/>
      <c r="CB633" s="141"/>
      <c r="CC633" s="141"/>
      <c r="CD633" s="141"/>
      <c r="CE633" s="141"/>
      <c r="CF633" s="141"/>
    </row>
    <row r="634" spans="61:84" s="139" customFormat="1" ht="12.75" hidden="1">
      <c r="BI634" s="140"/>
      <c r="BJ634" s="140"/>
      <c r="BK634" s="140"/>
      <c r="BL634" s="140"/>
      <c r="BM634" s="140"/>
      <c r="BN634" s="140"/>
      <c r="BO634" s="140"/>
      <c r="BP634" s="140"/>
      <c r="BQ634" s="140"/>
      <c r="BR634" s="140"/>
      <c r="BS634" s="140"/>
      <c r="BT634" s="140"/>
      <c r="BU634" s="140"/>
      <c r="BV634" s="140"/>
      <c r="BW634" s="140"/>
      <c r="BX634" s="140"/>
      <c r="BY634" s="140"/>
      <c r="BZ634" s="141"/>
      <c r="CA634" s="141"/>
      <c r="CB634" s="141"/>
      <c r="CC634" s="141"/>
      <c r="CD634" s="141"/>
      <c r="CE634" s="141"/>
      <c r="CF634" s="141"/>
    </row>
    <row r="635" spans="61:84" s="139" customFormat="1" ht="12.75" hidden="1">
      <c r="BI635" s="140"/>
      <c r="BJ635" s="140"/>
      <c r="BK635" s="140"/>
      <c r="BL635" s="140"/>
      <c r="BM635" s="140"/>
      <c r="BN635" s="140"/>
      <c r="BO635" s="140"/>
      <c r="BP635" s="140"/>
      <c r="BQ635" s="140"/>
      <c r="BR635" s="140"/>
      <c r="BS635" s="140"/>
      <c r="BT635" s="140"/>
      <c r="BU635" s="140"/>
      <c r="BV635" s="140"/>
      <c r="BW635" s="140"/>
      <c r="BX635" s="140"/>
      <c r="BY635" s="140"/>
      <c r="BZ635" s="141"/>
      <c r="CA635" s="141"/>
      <c r="CB635" s="141"/>
      <c r="CC635" s="141"/>
      <c r="CD635" s="141"/>
      <c r="CE635" s="141"/>
      <c r="CF635" s="141"/>
    </row>
    <row r="636" spans="61:84" s="139" customFormat="1" ht="12.75" hidden="1">
      <c r="BI636" s="140"/>
      <c r="BJ636" s="140"/>
      <c r="BK636" s="140"/>
      <c r="BL636" s="140"/>
      <c r="BM636" s="140"/>
      <c r="BN636" s="140"/>
      <c r="BO636" s="140"/>
      <c r="BP636" s="140"/>
      <c r="BQ636" s="140"/>
      <c r="BR636" s="140"/>
      <c r="BS636" s="140"/>
      <c r="BT636" s="140"/>
      <c r="BU636" s="140"/>
      <c r="BV636" s="140"/>
      <c r="BW636" s="140"/>
      <c r="BX636" s="140"/>
      <c r="BY636" s="140"/>
      <c r="BZ636" s="141"/>
      <c r="CA636" s="141"/>
      <c r="CB636" s="141"/>
      <c r="CC636" s="141"/>
      <c r="CD636" s="141"/>
      <c r="CE636" s="141"/>
      <c r="CF636" s="141"/>
    </row>
    <row r="637" spans="61:84" s="139" customFormat="1" ht="12.75" hidden="1">
      <c r="BI637" s="140"/>
      <c r="BJ637" s="140"/>
      <c r="BK637" s="140"/>
      <c r="BL637" s="140"/>
      <c r="BM637" s="140"/>
      <c r="BN637" s="140"/>
      <c r="BO637" s="140"/>
      <c r="BP637" s="140"/>
      <c r="BQ637" s="140"/>
      <c r="BR637" s="140"/>
      <c r="BS637" s="140"/>
      <c r="BT637" s="140"/>
      <c r="BU637" s="140"/>
      <c r="BV637" s="140"/>
      <c r="BW637" s="140"/>
      <c r="BX637" s="140"/>
      <c r="BY637" s="140"/>
      <c r="BZ637" s="141"/>
      <c r="CA637" s="141"/>
      <c r="CB637" s="141"/>
      <c r="CC637" s="141"/>
      <c r="CD637" s="141"/>
      <c r="CE637" s="141"/>
      <c r="CF637" s="141"/>
    </row>
    <row r="638" spans="61:84" s="139" customFormat="1" ht="12.75" hidden="1">
      <c r="BI638" s="140"/>
      <c r="BJ638" s="140"/>
      <c r="BK638" s="140"/>
      <c r="BL638" s="140"/>
      <c r="BM638" s="140"/>
      <c r="BN638" s="140"/>
      <c r="BO638" s="140"/>
      <c r="BP638" s="140"/>
      <c r="BQ638" s="140"/>
      <c r="BR638" s="140"/>
      <c r="BS638" s="140"/>
      <c r="BT638" s="140"/>
      <c r="BU638" s="140"/>
      <c r="BV638" s="140"/>
      <c r="BW638" s="140"/>
      <c r="BX638" s="140"/>
      <c r="BY638" s="140"/>
      <c r="BZ638" s="141"/>
      <c r="CA638" s="141"/>
      <c r="CB638" s="141"/>
      <c r="CC638" s="141"/>
      <c r="CD638" s="141"/>
      <c r="CE638" s="141"/>
      <c r="CF638" s="141"/>
    </row>
    <row r="639" spans="61:84" s="139" customFormat="1" ht="12.75" hidden="1">
      <c r="BI639" s="140"/>
      <c r="BJ639" s="140"/>
      <c r="BK639" s="140"/>
      <c r="BL639" s="140"/>
      <c r="BM639" s="140"/>
      <c r="BN639" s="140"/>
      <c r="BO639" s="140"/>
      <c r="BP639" s="140"/>
      <c r="BQ639" s="140"/>
      <c r="BR639" s="140"/>
      <c r="BS639" s="140"/>
      <c r="BT639" s="140"/>
      <c r="BU639" s="140"/>
      <c r="BV639" s="140"/>
      <c r="BW639" s="140"/>
      <c r="BX639" s="140"/>
      <c r="BY639" s="140"/>
      <c r="BZ639" s="141"/>
      <c r="CA639" s="141"/>
      <c r="CB639" s="141"/>
      <c r="CC639" s="141"/>
      <c r="CD639" s="141"/>
      <c r="CE639" s="141"/>
      <c r="CF639" s="141"/>
    </row>
    <row r="640" spans="61:84" s="139" customFormat="1" ht="12.75" hidden="1">
      <c r="BI640" s="140"/>
      <c r="BJ640" s="140"/>
      <c r="BK640" s="140"/>
      <c r="BL640" s="140"/>
      <c r="BM640" s="140"/>
      <c r="BN640" s="140"/>
      <c r="BO640" s="140"/>
      <c r="BP640" s="140"/>
      <c r="BQ640" s="140"/>
      <c r="BR640" s="140"/>
      <c r="BS640" s="140"/>
      <c r="BT640" s="140"/>
      <c r="BU640" s="140"/>
      <c r="BV640" s="140"/>
      <c r="BW640" s="140"/>
      <c r="BX640" s="140"/>
      <c r="BY640" s="140"/>
      <c r="BZ640" s="141"/>
      <c r="CA640" s="141"/>
      <c r="CB640" s="141"/>
      <c r="CC640" s="141"/>
      <c r="CD640" s="141"/>
      <c r="CE640" s="141"/>
      <c r="CF640" s="141"/>
    </row>
    <row r="641" spans="61:84" s="139" customFormat="1" ht="12.75" hidden="1">
      <c r="BI641" s="140"/>
      <c r="BJ641" s="140"/>
      <c r="BK641" s="140"/>
      <c r="BL641" s="140"/>
      <c r="BM641" s="140"/>
      <c r="BN641" s="140"/>
      <c r="BO641" s="140"/>
      <c r="BP641" s="140"/>
      <c r="BQ641" s="140"/>
      <c r="BR641" s="140"/>
      <c r="BS641" s="140"/>
      <c r="BT641" s="140"/>
      <c r="BU641" s="140"/>
      <c r="BV641" s="140"/>
      <c r="BW641" s="140"/>
      <c r="BX641" s="140"/>
      <c r="BY641" s="140"/>
      <c r="BZ641" s="141"/>
      <c r="CA641" s="141"/>
      <c r="CB641" s="141"/>
      <c r="CC641" s="141"/>
      <c r="CD641" s="141"/>
      <c r="CE641" s="141"/>
      <c r="CF641" s="141"/>
    </row>
    <row r="642" spans="61:84" s="139" customFormat="1" ht="12.75" hidden="1">
      <c r="BI642" s="140"/>
      <c r="BJ642" s="140"/>
      <c r="BK642" s="140"/>
      <c r="BL642" s="140"/>
      <c r="BM642" s="140"/>
      <c r="BN642" s="140"/>
      <c r="BO642" s="140"/>
      <c r="BP642" s="140"/>
      <c r="BQ642" s="140"/>
      <c r="BR642" s="140"/>
      <c r="BS642" s="140"/>
      <c r="BT642" s="140"/>
      <c r="BU642" s="140"/>
      <c r="BV642" s="140"/>
      <c r="BW642" s="140"/>
      <c r="BX642" s="140"/>
      <c r="BY642" s="140"/>
      <c r="BZ642" s="141"/>
      <c r="CA642" s="141"/>
      <c r="CB642" s="141"/>
      <c r="CC642" s="141"/>
      <c r="CD642" s="141"/>
      <c r="CE642" s="141"/>
      <c r="CF642" s="141"/>
    </row>
    <row r="643" spans="61:84" s="139" customFormat="1" ht="12.75" hidden="1">
      <c r="BI643" s="140"/>
      <c r="BJ643" s="140"/>
      <c r="BK643" s="140"/>
      <c r="BL643" s="140"/>
      <c r="BM643" s="140"/>
      <c r="BN643" s="140"/>
      <c r="BO643" s="140"/>
      <c r="BP643" s="140"/>
      <c r="BQ643" s="140"/>
      <c r="BR643" s="140"/>
      <c r="BS643" s="140"/>
      <c r="BT643" s="140"/>
      <c r="BU643" s="140"/>
      <c r="BV643" s="140"/>
      <c r="BW643" s="140"/>
      <c r="BX643" s="140"/>
      <c r="BY643" s="140"/>
      <c r="BZ643" s="141"/>
      <c r="CA643" s="141"/>
      <c r="CB643" s="141"/>
      <c r="CC643" s="141"/>
      <c r="CD643" s="141"/>
      <c r="CE643" s="141"/>
      <c r="CF643" s="141"/>
    </row>
    <row r="644" spans="61:84" s="139" customFormat="1" ht="12.75" hidden="1">
      <c r="BI644" s="140"/>
      <c r="BJ644" s="140"/>
      <c r="BK644" s="140"/>
      <c r="BL644" s="140"/>
      <c r="BM644" s="140"/>
      <c r="BN644" s="140"/>
      <c r="BO644" s="140"/>
      <c r="BP644" s="140"/>
      <c r="BQ644" s="140"/>
      <c r="BR644" s="140"/>
      <c r="BS644" s="140"/>
      <c r="BT644" s="140"/>
      <c r="BU644" s="140"/>
      <c r="BV644" s="140"/>
      <c r="BW644" s="140"/>
      <c r="BX644" s="140"/>
      <c r="BY644" s="140"/>
      <c r="BZ644" s="141"/>
      <c r="CA644" s="141"/>
      <c r="CB644" s="141"/>
      <c r="CC644" s="141"/>
      <c r="CD644" s="141"/>
      <c r="CE644" s="141"/>
      <c r="CF644" s="141"/>
    </row>
    <row r="645" spans="61:84" s="139" customFormat="1" ht="12.75" hidden="1">
      <c r="BI645" s="140"/>
      <c r="BJ645" s="140"/>
      <c r="BK645" s="140"/>
      <c r="BL645" s="140"/>
      <c r="BM645" s="140"/>
      <c r="BN645" s="140"/>
      <c r="BO645" s="140"/>
      <c r="BP645" s="140"/>
      <c r="BQ645" s="140"/>
      <c r="BR645" s="140"/>
      <c r="BS645" s="140"/>
      <c r="BT645" s="140"/>
      <c r="BU645" s="140"/>
      <c r="BV645" s="140"/>
      <c r="BW645" s="140"/>
      <c r="BX645" s="140"/>
      <c r="BY645" s="140"/>
      <c r="BZ645" s="141"/>
      <c r="CA645" s="141"/>
      <c r="CB645" s="141"/>
      <c r="CC645" s="141"/>
      <c r="CD645" s="141"/>
      <c r="CE645" s="141"/>
      <c r="CF645" s="141"/>
    </row>
    <row r="646" spans="61:84" s="139" customFormat="1" ht="12.75" hidden="1">
      <c r="BI646" s="140"/>
      <c r="BJ646" s="140"/>
      <c r="BK646" s="140"/>
      <c r="BL646" s="140"/>
      <c r="BM646" s="140"/>
      <c r="BN646" s="140"/>
      <c r="BO646" s="140"/>
      <c r="BP646" s="140"/>
      <c r="BQ646" s="140"/>
      <c r="BR646" s="140"/>
      <c r="BS646" s="140"/>
      <c r="BT646" s="140"/>
      <c r="BU646" s="140"/>
      <c r="BV646" s="140"/>
      <c r="BW646" s="140"/>
      <c r="BX646" s="140"/>
      <c r="BY646" s="140"/>
      <c r="BZ646" s="141"/>
      <c r="CA646" s="141"/>
      <c r="CB646" s="141"/>
      <c r="CC646" s="141"/>
      <c r="CD646" s="141"/>
      <c r="CE646" s="141"/>
      <c r="CF646" s="141"/>
    </row>
    <row r="647" spans="61:84" s="139" customFormat="1" ht="12.75" hidden="1">
      <c r="BI647" s="140"/>
      <c r="BJ647" s="140"/>
      <c r="BK647" s="140"/>
      <c r="BL647" s="140"/>
      <c r="BM647" s="140"/>
      <c r="BN647" s="140"/>
      <c r="BO647" s="140"/>
      <c r="BP647" s="140"/>
      <c r="BQ647" s="140"/>
      <c r="BR647" s="140"/>
      <c r="BS647" s="140"/>
      <c r="BT647" s="140"/>
      <c r="BU647" s="140"/>
      <c r="BV647" s="140"/>
      <c r="BW647" s="140"/>
      <c r="BX647" s="140"/>
      <c r="BY647" s="140"/>
      <c r="BZ647" s="141"/>
      <c r="CA647" s="141"/>
      <c r="CB647" s="141"/>
      <c r="CC647" s="141"/>
      <c r="CD647" s="141"/>
      <c r="CE647" s="141"/>
      <c r="CF647" s="141"/>
    </row>
    <row r="648" spans="61:84" s="139" customFormat="1" ht="12.75" hidden="1">
      <c r="BI648" s="140"/>
      <c r="BJ648" s="140"/>
      <c r="BK648" s="140"/>
      <c r="BL648" s="140"/>
      <c r="BM648" s="140"/>
      <c r="BN648" s="140"/>
      <c r="BO648" s="140"/>
      <c r="BP648" s="140"/>
      <c r="BQ648" s="140"/>
      <c r="BR648" s="140"/>
      <c r="BS648" s="140"/>
      <c r="BT648" s="140"/>
      <c r="BU648" s="140"/>
      <c r="BV648" s="140"/>
      <c r="BW648" s="140"/>
      <c r="BX648" s="140"/>
      <c r="BY648" s="140"/>
      <c r="BZ648" s="141"/>
      <c r="CA648" s="141"/>
      <c r="CB648" s="141"/>
      <c r="CC648" s="141"/>
      <c r="CD648" s="141"/>
      <c r="CE648" s="141"/>
      <c r="CF648" s="141"/>
    </row>
    <row r="649" spans="61:84" s="139" customFormat="1" ht="12.75" hidden="1">
      <c r="BI649" s="140"/>
      <c r="BJ649" s="140"/>
      <c r="BK649" s="140"/>
      <c r="BL649" s="140"/>
      <c r="BM649" s="140"/>
      <c r="BN649" s="140"/>
      <c r="BO649" s="140"/>
      <c r="BP649" s="140"/>
      <c r="BQ649" s="140"/>
      <c r="BR649" s="140"/>
      <c r="BS649" s="140"/>
      <c r="BT649" s="140"/>
      <c r="BU649" s="140"/>
      <c r="BV649" s="140"/>
      <c r="BW649" s="140"/>
      <c r="BX649" s="140"/>
      <c r="BY649" s="140"/>
      <c r="BZ649" s="141"/>
      <c r="CA649" s="141"/>
      <c r="CB649" s="141"/>
      <c r="CC649" s="141"/>
      <c r="CD649" s="141"/>
      <c r="CE649" s="141"/>
      <c r="CF649" s="141"/>
    </row>
    <row r="650" spans="61:84" s="139" customFormat="1" ht="12.75" hidden="1">
      <c r="BI650" s="140"/>
      <c r="BJ650" s="140"/>
      <c r="BK650" s="140"/>
      <c r="BL650" s="140"/>
      <c r="BM650" s="140"/>
      <c r="BN650" s="140"/>
      <c r="BO650" s="140"/>
      <c r="BP650" s="140"/>
      <c r="BQ650" s="140"/>
      <c r="BR650" s="140"/>
      <c r="BS650" s="140"/>
      <c r="BT650" s="140"/>
      <c r="BU650" s="140"/>
      <c r="BV650" s="140"/>
      <c r="BW650" s="140"/>
      <c r="BX650" s="140"/>
      <c r="BY650" s="140"/>
      <c r="BZ650" s="141"/>
      <c r="CA650" s="141"/>
      <c r="CB650" s="141"/>
      <c r="CC650" s="141"/>
      <c r="CD650" s="141"/>
      <c r="CE650" s="141"/>
      <c r="CF650" s="141"/>
    </row>
    <row r="651" spans="61:84" s="139" customFormat="1" ht="12.75" hidden="1">
      <c r="BI651" s="140"/>
      <c r="BJ651" s="140"/>
      <c r="BK651" s="140"/>
      <c r="BL651" s="140"/>
      <c r="BM651" s="140"/>
      <c r="BN651" s="140"/>
      <c r="BO651" s="140"/>
      <c r="BP651" s="140"/>
      <c r="BQ651" s="140"/>
      <c r="BR651" s="140"/>
      <c r="BS651" s="140"/>
      <c r="BT651" s="140"/>
      <c r="BU651" s="140"/>
      <c r="BV651" s="140"/>
      <c r="BW651" s="140"/>
      <c r="BX651" s="140"/>
      <c r="BY651" s="140"/>
      <c r="BZ651" s="141"/>
      <c r="CA651" s="141"/>
      <c r="CB651" s="141"/>
      <c r="CC651" s="141"/>
      <c r="CD651" s="141"/>
      <c r="CE651" s="141"/>
      <c r="CF651" s="141"/>
    </row>
    <row r="652" spans="61:84" s="139" customFormat="1" ht="12.75" hidden="1">
      <c r="BI652" s="140"/>
      <c r="BJ652" s="140"/>
      <c r="BK652" s="140"/>
      <c r="BL652" s="140"/>
      <c r="BM652" s="140"/>
      <c r="BN652" s="140"/>
      <c r="BO652" s="140"/>
      <c r="BP652" s="140"/>
      <c r="BQ652" s="140"/>
      <c r="BR652" s="140"/>
      <c r="BS652" s="140"/>
      <c r="BT652" s="140"/>
      <c r="BU652" s="140"/>
      <c r="BV652" s="140"/>
      <c r="BW652" s="140"/>
      <c r="BX652" s="140"/>
      <c r="BY652" s="140"/>
      <c r="BZ652" s="141"/>
      <c r="CA652" s="141"/>
      <c r="CB652" s="141"/>
      <c r="CC652" s="141"/>
      <c r="CD652" s="141"/>
      <c r="CE652" s="141"/>
      <c r="CF652" s="141"/>
    </row>
    <row r="653" spans="61:84" s="139" customFormat="1" ht="12.75" hidden="1">
      <c r="BI653" s="140"/>
      <c r="BJ653" s="140"/>
      <c r="BK653" s="140"/>
      <c r="BL653" s="140"/>
      <c r="BM653" s="140"/>
      <c r="BN653" s="140"/>
      <c r="BO653" s="140"/>
      <c r="BP653" s="140"/>
      <c r="BQ653" s="140"/>
      <c r="BR653" s="140"/>
      <c r="BS653" s="140"/>
      <c r="BT653" s="140"/>
      <c r="BU653" s="140"/>
      <c r="BV653" s="140"/>
      <c r="BW653" s="140"/>
      <c r="BX653" s="140"/>
      <c r="BY653" s="140"/>
      <c r="BZ653" s="141"/>
      <c r="CA653" s="141"/>
      <c r="CB653" s="141"/>
      <c r="CC653" s="141"/>
      <c r="CD653" s="141"/>
      <c r="CE653" s="141"/>
      <c r="CF653" s="141"/>
    </row>
    <row r="654" spans="61:84" s="139" customFormat="1" ht="12.75" hidden="1">
      <c r="BI654" s="140"/>
      <c r="BJ654" s="140"/>
      <c r="BK654" s="140"/>
      <c r="BL654" s="140"/>
      <c r="BM654" s="140"/>
      <c r="BN654" s="140"/>
      <c r="BO654" s="140"/>
      <c r="BP654" s="140"/>
      <c r="BQ654" s="140"/>
      <c r="BR654" s="140"/>
      <c r="BS654" s="140"/>
      <c r="BT654" s="140"/>
      <c r="BU654" s="140"/>
      <c r="BV654" s="140"/>
      <c r="BW654" s="140"/>
      <c r="BX654" s="140"/>
      <c r="BY654" s="140"/>
      <c r="BZ654" s="141"/>
      <c r="CA654" s="141"/>
      <c r="CB654" s="141"/>
      <c r="CC654" s="141"/>
      <c r="CD654" s="141"/>
      <c r="CE654" s="141"/>
      <c r="CF654" s="141"/>
    </row>
    <row r="655" spans="61:84" s="139" customFormat="1" ht="12.75" hidden="1">
      <c r="BI655" s="140"/>
      <c r="BJ655" s="140"/>
      <c r="BK655" s="140"/>
      <c r="BL655" s="140"/>
      <c r="BM655" s="140"/>
      <c r="BN655" s="140"/>
      <c r="BO655" s="140"/>
      <c r="BP655" s="140"/>
      <c r="BQ655" s="140"/>
      <c r="BR655" s="140"/>
      <c r="BS655" s="140"/>
      <c r="BT655" s="140"/>
      <c r="BU655" s="140"/>
      <c r="BV655" s="140"/>
      <c r="BW655" s="140"/>
      <c r="BX655" s="140"/>
      <c r="BY655" s="140"/>
      <c r="BZ655" s="141"/>
      <c r="CA655" s="141"/>
      <c r="CB655" s="141"/>
      <c r="CC655" s="141"/>
      <c r="CD655" s="141"/>
      <c r="CE655" s="141"/>
      <c r="CF655" s="141"/>
    </row>
    <row r="656" spans="61:84" s="139" customFormat="1" ht="12.75" hidden="1">
      <c r="BI656" s="140"/>
      <c r="BJ656" s="140"/>
      <c r="BK656" s="140"/>
      <c r="BL656" s="140"/>
      <c r="BM656" s="140"/>
      <c r="BN656" s="140"/>
      <c r="BO656" s="140"/>
      <c r="BP656" s="140"/>
      <c r="BQ656" s="140"/>
      <c r="BR656" s="140"/>
      <c r="BS656" s="140"/>
      <c r="BT656" s="140"/>
      <c r="BU656" s="140"/>
      <c r="BV656" s="140"/>
      <c r="BW656" s="140"/>
      <c r="BX656" s="140"/>
      <c r="BY656" s="140"/>
      <c r="BZ656" s="141"/>
      <c r="CA656" s="141"/>
      <c r="CB656" s="141"/>
      <c r="CC656" s="141"/>
      <c r="CD656" s="141"/>
      <c r="CE656" s="141"/>
      <c r="CF656" s="141"/>
    </row>
    <row r="657" spans="61:84" s="139" customFormat="1" ht="12.75" hidden="1">
      <c r="BI657" s="140"/>
      <c r="BJ657" s="140"/>
      <c r="BK657" s="140"/>
      <c r="BL657" s="140"/>
      <c r="BM657" s="140"/>
      <c r="BN657" s="140"/>
      <c r="BO657" s="140"/>
      <c r="BP657" s="140"/>
      <c r="BQ657" s="140"/>
      <c r="BR657" s="140"/>
      <c r="BS657" s="140"/>
      <c r="BT657" s="140"/>
      <c r="BU657" s="140"/>
      <c r="BV657" s="140"/>
      <c r="BW657" s="140"/>
      <c r="BX657" s="140"/>
      <c r="BY657" s="140"/>
      <c r="BZ657" s="141"/>
      <c r="CA657" s="141"/>
      <c r="CB657" s="141"/>
      <c r="CC657" s="141"/>
      <c r="CD657" s="141"/>
      <c r="CE657" s="141"/>
      <c r="CF657" s="141"/>
    </row>
    <row r="658" spans="61:84" s="139" customFormat="1" ht="12.75" hidden="1">
      <c r="BI658" s="140"/>
      <c r="BJ658" s="140"/>
      <c r="BK658" s="140"/>
      <c r="BL658" s="140"/>
      <c r="BM658" s="140"/>
      <c r="BN658" s="140"/>
      <c r="BO658" s="140"/>
      <c r="BP658" s="140"/>
      <c r="BQ658" s="140"/>
      <c r="BR658" s="140"/>
      <c r="BS658" s="140"/>
      <c r="BT658" s="140"/>
      <c r="BU658" s="140"/>
      <c r="BV658" s="140"/>
      <c r="BW658" s="140"/>
      <c r="BX658" s="140"/>
      <c r="BY658" s="140"/>
      <c r="BZ658" s="141"/>
      <c r="CA658" s="141"/>
      <c r="CB658" s="141"/>
      <c r="CC658" s="141"/>
      <c r="CD658" s="141"/>
      <c r="CE658" s="141"/>
      <c r="CF658" s="141"/>
    </row>
    <row r="659" spans="61:84" s="139" customFormat="1" ht="12.75" hidden="1">
      <c r="BI659" s="140"/>
      <c r="BJ659" s="140"/>
      <c r="BK659" s="140"/>
      <c r="BL659" s="140"/>
      <c r="BM659" s="140"/>
      <c r="BN659" s="140"/>
      <c r="BO659" s="140"/>
      <c r="BP659" s="140"/>
      <c r="BQ659" s="140"/>
      <c r="BR659" s="140"/>
      <c r="BS659" s="140"/>
      <c r="BT659" s="140"/>
      <c r="BU659" s="140"/>
      <c r="BV659" s="140"/>
      <c r="BW659" s="140"/>
      <c r="BX659" s="140"/>
      <c r="BY659" s="140"/>
      <c r="BZ659" s="141"/>
      <c r="CA659" s="141"/>
      <c r="CB659" s="141"/>
      <c r="CC659" s="141"/>
      <c r="CD659" s="141"/>
      <c r="CE659" s="141"/>
      <c r="CF659" s="141"/>
    </row>
    <row r="660" spans="61:84" s="139" customFormat="1" ht="12.75" hidden="1">
      <c r="BI660" s="140"/>
      <c r="BJ660" s="140"/>
      <c r="BK660" s="140"/>
      <c r="BL660" s="140"/>
      <c r="BM660" s="140"/>
      <c r="BN660" s="140"/>
      <c r="BO660" s="140"/>
      <c r="BP660" s="140"/>
      <c r="BQ660" s="140"/>
      <c r="BR660" s="140"/>
      <c r="BS660" s="140"/>
      <c r="BT660" s="140"/>
      <c r="BU660" s="140"/>
      <c r="BV660" s="140"/>
      <c r="BW660" s="140"/>
      <c r="BX660" s="140"/>
      <c r="BY660" s="140"/>
      <c r="BZ660" s="141"/>
      <c r="CA660" s="141"/>
      <c r="CB660" s="141"/>
      <c r="CC660" s="141"/>
      <c r="CD660" s="141"/>
      <c r="CE660" s="141"/>
      <c r="CF660" s="141"/>
    </row>
    <row r="661" spans="61:84" s="139" customFormat="1" ht="12.75" hidden="1">
      <c r="BI661" s="140"/>
      <c r="BJ661" s="140"/>
      <c r="BK661" s="140"/>
      <c r="BL661" s="140"/>
      <c r="BM661" s="140"/>
      <c r="BN661" s="140"/>
      <c r="BO661" s="140"/>
      <c r="BP661" s="140"/>
      <c r="BQ661" s="140"/>
      <c r="BR661" s="140"/>
      <c r="BS661" s="140"/>
      <c r="BT661" s="140"/>
      <c r="BU661" s="140"/>
      <c r="BV661" s="140"/>
      <c r="BW661" s="140"/>
      <c r="BX661" s="140"/>
      <c r="BY661" s="140"/>
      <c r="BZ661" s="141"/>
      <c r="CA661" s="141"/>
      <c r="CB661" s="141"/>
      <c r="CC661" s="141"/>
      <c r="CD661" s="141"/>
      <c r="CE661" s="141"/>
      <c r="CF661" s="141"/>
    </row>
    <row r="662" spans="61:84" s="139" customFormat="1" ht="12.75" hidden="1">
      <c r="BI662" s="140"/>
      <c r="BJ662" s="140"/>
      <c r="BK662" s="140"/>
      <c r="BL662" s="140"/>
      <c r="BM662" s="140"/>
      <c r="BN662" s="140"/>
      <c r="BO662" s="140"/>
      <c r="BP662" s="140"/>
      <c r="BQ662" s="140"/>
      <c r="BR662" s="140"/>
      <c r="BS662" s="140"/>
      <c r="BT662" s="140"/>
      <c r="BU662" s="140"/>
      <c r="BV662" s="140"/>
      <c r="BW662" s="140"/>
      <c r="BX662" s="140"/>
      <c r="BY662" s="140"/>
      <c r="BZ662" s="141"/>
      <c r="CA662" s="141"/>
      <c r="CB662" s="141"/>
      <c r="CC662" s="141"/>
      <c r="CD662" s="141"/>
      <c r="CE662" s="141"/>
      <c r="CF662" s="141"/>
    </row>
    <row r="663" spans="61:84" s="139" customFormat="1" ht="12.75" hidden="1">
      <c r="BI663" s="140"/>
      <c r="BJ663" s="140"/>
      <c r="BK663" s="140"/>
      <c r="BL663" s="140"/>
      <c r="BM663" s="140"/>
      <c r="BN663" s="140"/>
      <c r="BO663" s="140"/>
      <c r="BP663" s="140"/>
      <c r="BQ663" s="140"/>
      <c r="BR663" s="140"/>
      <c r="BS663" s="140"/>
      <c r="BT663" s="140"/>
      <c r="BU663" s="140"/>
      <c r="BV663" s="140"/>
      <c r="BW663" s="140"/>
      <c r="BX663" s="140"/>
      <c r="BY663" s="140"/>
      <c r="BZ663" s="141"/>
      <c r="CA663" s="141"/>
      <c r="CB663" s="141"/>
      <c r="CC663" s="141"/>
      <c r="CD663" s="141"/>
      <c r="CE663" s="141"/>
      <c r="CF663" s="141"/>
    </row>
    <row r="664" spans="61:84" s="139" customFormat="1" ht="12.75" hidden="1">
      <c r="BI664" s="140"/>
      <c r="BJ664" s="140"/>
      <c r="BK664" s="140"/>
      <c r="BL664" s="140"/>
      <c r="BM664" s="140"/>
      <c r="BN664" s="140"/>
      <c r="BO664" s="140"/>
      <c r="BP664" s="140"/>
      <c r="BQ664" s="140"/>
      <c r="BR664" s="140"/>
      <c r="BS664" s="140"/>
      <c r="BT664" s="140"/>
      <c r="BU664" s="140"/>
      <c r="BV664" s="140"/>
      <c r="BW664" s="140"/>
      <c r="BX664" s="140"/>
      <c r="BY664" s="140"/>
      <c r="BZ664" s="141"/>
      <c r="CA664" s="141"/>
      <c r="CB664" s="141"/>
      <c r="CC664" s="141"/>
      <c r="CD664" s="141"/>
      <c r="CE664" s="141"/>
      <c r="CF664" s="141"/>
    </row>
    <row r="665" spans="61:84" s="139" customFormat="1" ht="12.75" hidden="1">
      <c r="BI665" s="140"/>
      <c r="BJ665" s="140"/>
      <c r="BK665" s="140"/>
      <c r="BL665" s="140"/>
      <c r="BM665" s="140"/>
      <c r="BN665" s="140"/>
      <c r="BO665" s="140"/>
      <c r="BP665" s="140"/>
      <c r="BQ665" s="140"/>
      <c r="BR665" s="140"/>
      <c r="BS665" s="140"/>
      <c r="BT665" s="140"/>
      <c r="BU665" s="140"/>
      <c r="BV665" s="140"/>
      <c r="BW665" s="140"/>
      <c r="BX665" s="140"/>
      <c r="BY665" s="140"/>
      <c r="BZ665" s="141"/>
      <c r="CA665" s="141"/>
      <c r="CB665" s="141"/>
      <c r="CC665" s="141"/>
      <c r="CD665" s="141"/>
      <c r="CE665" s="141"/>
      <c r="CF665" s="141"/>
    </row>
    <row r="666" spans="61:84" s="139" customFormat="1" ht="12.75" hidden="1">
      <c r="BI666" s="140"/>
      <c r="BJ666" s="140"/>
      <c r="BK666" s="140"/>
      <c r="BL666" s="140"/>
      <c r="BM666" s="140"/>
      <c r="BN666" s="140"/>
      <c r="BO666" s="140"/>
      <c r="BP666" s="140"/>
      <c r="BQ666" s="140"/>
      <c r="BR666" s="140"/>
      <c r="BS666" s="140"/>
      <c r="BT666" s="140"/>
      <c r="BU666" s="140"/>
      <c r="BV666" s="140"/>
      <c r="BW666" s="140"/>
      <c r="BX666" s="140"/>
      <c r="BY666" s="140"/>
      <c r="BZ666" s="141"/>
      <c r="CA666" s="141"/>
      <c r="CB666" s="141"/>
      <c r="CC666" s="141"/>
      <c r="CD666" s="141"/>
      <c r="CE666" s="141"/>
      <c r="CF666" s="141"/>
    </row>
    <row r="667" spans="61:84" s="139" customFormat="1" ht="12.75" hidden="1">
      <c r="BI667" s="140"/>
      <c r="BJ667" s="140"/>
      <c r="BK667" s="140"/>
      <c r="BL667" s="140"/>
      <c r="BM667" s="140"/>
      <c r="BN667" s="140"/>
      <c r="BO667" s="140"/>
      <c r="BP667" s="140"/>
      <c r="BQ667" s="140"/>
      <c r="BR667" s="140"/>
      <c r="BS667" s="140"/>
      <c r="BT667" s="140"/>
      <c r="BU667" s="140"/>
      <c r="BV667" s="140"/>
      <c r="BW667" s="140"/>
      <c r="BX667" s="140"/>
      <c r="BY667" s="140"/>
      <c r="BZ667" s="141"/>
      <c r="CA667" s="141"/>
      <c r="CB667" s="141"/>
      <c r="CC667" s="141"/>
      <c r="CD667" s="141"/>
      <c r="CE667" s="141"/>
      <c r="CF667" s="141"/>
    </row>
    <row r="668" spans="61:84" s="139" customFormat="1" ht="12.75" hidden="1">
      <c r="BI668" s="140"/>
      <c r="BJ668" s="140"/>
      <c r="BK668" s="140"/>
      <c r="BL668" s="140"/>
      <c r="BM668" s="140"/>
      <c r="BN668" s="140"/>
      <c r="BO668" s="140"/>
      <c r="BP668" s="140"/>
      <c r="BQ668" s="140"/>
      <c r="BR668" s="140"/>
      <c r="BS668" s="140"/>
      <c r="BT668" s="140"/>
      <c r="BU668" s="140"/>
      <c r="BV668" s="140"/>
      <c r="BW668" s="140"/>
      <c r="BX668" s="140"/>
      <c r="BY668" s="140"/>
      <c r="BZ668" s="141"/>
      <c r="CA668" s="141"/>
      <c r="CB668" s="141"/>
      <c r="CC668" s="141"/>
      <c r="CD668" s="141"/>
      <c r="CE668" s="141"/>
      <c r="CF668" s="141"/>
    </row>
    <row r="669" spans="61:84" s="139" customFormat="1" ht="12.75" hidden="1">
      <c r="BI669" s="140"/>
      <c r="BJ669" s="140"/>
      <c r="BK669" s="140"/>
      <c r="BL669" s="140"/>
      <c r="BM669" s="140"/>
      <c r="BN669" s="140"/>
      <c r="BO669" s="140"/>
      <c r="BP669" s="140"/>
      <c r="BQ669" s="140"/>
      <c r="BR669" s="140"/>
      <c r="BS669" s="140"/>
      <c r="BT669" s="140"/>
      <c r="BU669" s="140"/>
      <c r="BV669" s="140"/>
      <c r="BW669" s="140"/>
      <c r="BX669" s="140"/>
      <c r="BY669" s="140"/>
      <c r="BZ669" s="141"/>
      <c r="CA669" s="141"/>
      <c r="CB669" s="141"/>
      <c r="CC669" s="141"/>
      <c r="CD669" s="141"/>
      <c r="CE669" s="141"/>
      <c r="CF669" s="141"/>
    </row>
    <row r="670" spans="61:84" s="139" customFormat="1" ht="12.75" hidden="1">
      <c r="BI670" s="140"/>
      <c r="BJ670" s="140"/>
      <c r="BK670" s="140"/>
      <c r="BL670" s="140"/>
      <c r="BM670" s="140"/>
      <c r="BN670" s="140"/>
      <c r="BO670" s="140"/>
      <c r="BP670" s="140"/>
      <c r="BQ670" s="140"/>
      <c r="BR670" s="140"/>
      <c r="BS670" s="140"/>
      <c r="BT670" s="140"/>
      <c r="BU670" s="140"/>
      <c r="BV670" s="140"/>
      <c r="BW670" s="140"/>
      <c r="BX670" s="140"/>
      <c r="BY670" s="140"/>
      <c r="BZ670" s="141"/>
      <c r="CA670" s="141"/>
      <c r="CB670" s="141"/>
      <c r="CC670" s="141"/>
      <c r="CD670" s="141"/>
      <c r="CE670" s="141"/>
      <c r="CF670" s="141"/>
    </row>
    <row r="671" spans="61:84" s="139" customFormat="1" ht="12.75" hidden="1">
      <c r="BI671" s="140"/>
      <c r="BJ671" s="140"/>
      <c r="BK671" s="140"/>
      <c r="BL671" s="140"/>
      <c r="BM671" s="140"/>
      <c r="BN671" s="140"/>
      <c r="BO671" s="140"/>
      <c r="BP671" s="140"/>
      <c r="BQ671" s="140"/>
      <c r="BR671" s="140"/>
      <c r="BS671" s="140"/>
      <c r="BT671" s="140"/>
      <c r="BU671" s="140"/>
      <c r="BV671" s="140"/>
      <c r="BW671" s="140"/>
      <c r="BX671" s="140"/>
      <c r="BY671" s="140"/>
      <c r="BZ671" s="141"/>
      <c r="CA671" s="141"/>
      <c r="CB671" s="141"/>
      <c r="CC671" s="141"/>
      <c r="CD671" s="141"/>
      <c r="CE671" s="141"/>
      <c r="CF671" s="141"/>
    </row>
    <row r="672" spans="61:84" s="139" customFormat="1" ht="12.75" hidden="1">
      <c r="BI672" s="140"/>
      <c r="BJ672" s="140"/>
      <c r="BK672" s="140"/>
      <c r="BL672" s="140"/>
      <c r="BM672" s="140"/>
      <c r="BN672" s="140"/>
      <c r="BO672" s="140"/>
      <c r="BP672" s="140"/>
      <c r="BQ672" s="140"/>
      <c r="BR672" s="140"/>
      <c r="BS672" s="140"/>
      <c r="BT672" s="140"/>
      <c r="BU672" s="140"/>
      <c r="BV672" s="140"/>
      <c r="BW672" s="140"/>
      <c r="BX672" s="140"/>
      <c r="BY672" s="140"/>
      <c r="BZ672" s="141"/>
      <c r="CA672" s="141"/>
      <c r="CB672" s="141"/>
      <c r="CC672" s="141"/>
      <c r="CD672" s="141"/>
      <c r="CE672" s="141"/>
      <c r="CF672" s="141"/>
    </row>
    <row r="673" spans="61:84" s="139" customFormat="1" ht="12.75" hidden="1">
      <c r="BI673" s="140"/>
      <c r="BJ673" s="140"/>
      <c r="BK673" s="140"/>
      <c r="BL673" s="140"/>
      <c r="BM673" s="140"/>
      <c r="BN673" s="140"/>
      <c r="BO673" s="140"/>
      <c r="BP673" s="140"/>
      <c r="BQ673" s="140"/>
      <c r="BR673" s="140"/>
      <c r="BS673" s="140"/>
      <c r="BT673" s="140"/>
      <c r="BU673" s="140"/>
      <c r="BV673" s="140"/>
      <c r="BW673" s="140"/>
      <c r="BX673" s="140"/>
      <c r="BY673" s="140"/>
      <c r="BZ673" s="141"/>
      <c r="CA673" s="141"/>
      <c r="CB673" s="141"/>
      <c r="CC673" s="141"/>
      <c r="CD673" s="141"/>
      <c r="CE673" s="141"/>
      <c r="CF673" s="141"/>
    </row>
    <row r="674" spans="61:84" s="139" customFormat="1" ht="12.75" hidden="1">
      <c r="BI674" s="140"/>
      <c r="BJ674" s="140"/>
      <c r="BK674" s="140"/>
      <c r="BL674" s="140"/>
      <c r="BM674" s="140"/>
      <c r="BN674" s="140"/>
      <c r="BO674" s="140"/>
      <c r="BP674" s="140"/>
      <c r="BQ674" s="140"/>
      <c r="BR674" s="140"/>
      <c r="BS674" s="140"/>
      <c r="BT674" s="140"/>
      <c r="BU674" s="140"/>
      <c r="BV674" s="140"/>
      <c r="BW674" s="140"/>
      <c r="BX674" s="140"/>
      <c r="BY674" s="140"/>
      <c r="BZ674" s="141"/>
      <c r="CA674" s="141"/>
      <c r="CB674" s="141"/>
      <c r="CC674" s="141"/>
      <c r="CD674" s="141"/>
      <c r="CE674" s="141"/>
      <c r="CF674" s="141"/>
    </row>
    <row r="675" spans="61:84" s="139" customFormat="1" ht="12.75" hidden="1">
      <c r="BI675" s="140"/>
      <c r="BJ675" s="140"/>
      <c r="BK675" s="140"/>
      <c r="BL675" s="140"/>
      <c r="BM675" s="140"/>
      <c r="BN675" s="140"/>
      <c r="BO675" s="140"/>
      <c r="BP675" s="140"/>
      <c r="BQ675" s="140"/>
      <c r="BR675" s="140"/>
      <c r="BS675" s="140"/>
      <c r="BT675" s="140"/>
      <c r="BU675" s="140"/>
      <c r="BV675" s="140"/>
      <c r="BW675" s="140"/>
      <c r="BX675" s="140"/>
      <c r="BY675" s="140"/>
      <c r="BZ675" s="141"/>
      <c r="CA675" s="141"/>
      <c r="CB675" s="141"/>
      <c r="CC675" s="141"/>
      <c r="CD675" s="141"/>
      <c r="CE675" s="141"/>
      <c r="CF675" s="141"/>
    </row>
    <row r="676" spans="61:84" s="139" customFormat="1" ht="12.75" hidden="1">
      <c r="BI676" s="140"/>
      <c r="BJ676" s="140"/>
      <c r="BK676" s="140"/>
      <c r="BL676" s="140"/>
      <c r="BM676" s="140"/>
      <c r="BN676" s="140"/>
      <c r="BO676" s="140"/>
      <c r="BP676" s="140"/>
      <c r="BQ676" s="140"/>
      <c r="BR676" s="140"/>
      <c r="BS676" s="140"/>
      <c r="BT676" s="140"/>
      <c r="BU676" s="140"/>
      <c r="BV676" s="140"/>
      <c r="BW676" s="140"/>
      <c r="BX676" s="140"/>
      <c r="BY676" s="140"/>
      <c r="BZ676" s="141"/>
      <c r="CA676" s="141"/>
      <c r="CB676" s="141"/>
      <c r="CC676" s="141"/>
      <c r="CD676" s="141"/>
      <c r="CE676" s="141"/>
      <c r="CF676" s="141"/>
    </row>
    <row r="677" spans="61:84" s="139" customFormat="1" ht="12.75" hidden="1">
      <c r="BI677" s="140"/>
      <c r="BJ677" s="140"/>
      <c r="BK677" s="140"/>
      <c r="BL677" s="140"/>
      <c r="BM677" s="140"/>
      <c r="BN677" s="140"/>
      <c r="BO677" s="140"/>
      <c r="BP677" s="140"/>
      <c r="BQ677" s="140"/>
      <c r="BR677" s="140"/>
      <c r="BS677" s="140"/>
      <c r="BT677" s="140"/>
      <c r="BU677" s="140"/>
      <c r="BV677" s="140"/>
      <c r="BW677" s="140"/>
      <c r="BX677" s="140"/>
      <c r="BY677" s="140"/>
      <c r="BZ677" s="141"/>
      <c r="CA677" s="141"/>
      <c r="CB677" s="141"/>
      <c r="CC677" s="141"/>
      <c r="CD677" s="141"/>
      <c r="CE677" s="141"/>
      <c r="CF677" s="141"/>
    </row>
    <row r="678" spans="61:84" s="139" customFormat="1" ht="12.75" hidden="1">
      <c r="BI678" s="140"/>
      <c r="BJ678" s="140"/>
      <c r="BK678" s="140"/>
      <c r="BL678" s="140"/>
      <c r="BM678" s="140"/>
      <c r="BN678" s="140"/>
      <c r="BO678" s="140"/>
      <c r="BP678" s="140"/>
      <c r="BQ678" s="140"/>
      <c r="BR678" s="140"/>
      <c r="BS678" s="140"/>
      <c r="BT678" s="140"/>
      <c r="BU678" s="140"/>
      <c r="BV678" s="140"/>
      <c r="BW678" s="140"/>
      <c r="BX678" s="140"/>
      <c r="BY678" s="140"/>
      <c r="BZ678" s="141"/>
      <c r="CA678" s="141"/>
      <c r="CB678" s="141"/>
      <c r="CC678" s="141"/>
      <c r="CD678" s="141"/>
      <c r="CE678" s="141"/>
      <c r="CF678" s="141"/>
    </row>
    <row r="679" spans="61:84" s="139" customFormat="1" ht="12.75" hidden="1">
      <c r="BI679" s="140"/>
      <c r="BJ679" s="140"/>
      <c r="BK679" s="140"/>
      <c r="BL679" s="140"/>
      <c r="BM679" s="140"/>
      <c r="BN679" s="140"/>
      <c r="BO679" s="140"/>
      <c r="BP679" s="140"/>
      <c r="BQ679" s="140"/>
      <c r="BR679" s="140"/>
      <c r="BS679" s="140"/>
      <c r="BT679" s="140"/>
      <c r="BU679" s="140"/>
      <c r="BV679" s="140"/>
      <c r="BW679" s="140"/>
      <c r="BX679" s="140"/>
      <c r="BY679" s="140"/>
      <c r="BZ679" s="141"/>
      <c r="CA679" s="141"/>
      <c r="CB679" s="141"/>
      <c r="CC679" s="141"/>
      <c r="CD679" s="141"/>
      <c r="CE679" s="141"/>
      <c r="CF679" s="141"/>
    </row>
    <row r="680" spans="61:84" s="139" customFormat="1" ht="12.75" hidden="1">
      <c r="BI680" s="140"/>
      <c r="BJ680" s="140"/>
      <c r="BK680" s="140"/>
      <c r="BL680" s="140"/>
      <c r="BM680" s="140"/>
      <c r="BN680" s="140"/>
      <c r="BO680" s="140"/>
      <c r="BP680" s="140"/>
      <c r="BQ680" s="140"/>
      <c r="BR680" s="140"/>
      <c r="BS680" s="140"/>
      <c r="BT680" s="140"/>
      <c r="BU680" s="140"/>
      <c r="BV680" s="140"/>
      <c r="BW680" s="140"/>
      <c r="BX680" s="140"/>
      <c r="BY680" s="140"/>
      <c r="BZ680" s="141"/>
      <c r="CA680" s="141"/>
      <c r="CB680" s="141"/>
      <c r="CC680" s="141"/>
      <c r="CD680" s="141"/>
      <c r="CE680" s="141"/>
      <c r="CF680" s="141"/>
    </row>
    <row r="681" spans="61:84" s="139" customFormat="1" ht="12.75" hidden="1">
      <c r="BI681" s="140"/>
      <c r="BJ681" s="140"/>
      <c r="BK681" s="140"/>
      <c r="BL681" s="140"/>
      <c r="BM681" s="140"/>
      <c r="BN681" s="140"/>
      <c r="BO681" s="140"/>
      <c r="BP681" s="140"/>
      <c r="BQ681" s="140"/>
      <c r="BR681" s="140"/>
      <c r="BS681" s="140"/>
      <c r="BT681" s="140"/>
      <c r="BU681" s="140"/>
      <c r="BV681" s="140"/>
      <c r="BW681" s="140"/>
      <c r="BX681" s="140"/>
      <c r="BY681" s="140"/>
      <c r="BZ681" s="141"/>
      <c r="CA681" s="141"/>
      <c r="CB681" s="141"/>
      <c r="CC681" s="141"/>
      <c r="CD681" s="141"/>
      <c r="CE681" s="141"/>
      <c r="CF681" s="141"/>
    </row>
    <row r="682" spans="61:84" s="139" customFormat="1" ht="12.75" hidden="1">
      <c r="BI682" s="140"/>
      <c r="BJ682" s="140"/>
      <c r="BK682" s="140"/>
      <c r="BL682" s="140"/>
      <c r="BM682" s="140"/>
      <c r="BN682" s="140"/>
      <c r="BO682" s="140"/>
      <c r="BP682" s="140"/>
      <c r="BQ682" s="140"/>
      <c r="BR682" s="140"/>
      <c r="BS682" s="140"/>
      <c r="BT682" s="140"/>
      <c r="BU682" s="140"/>
      <c r="BV682" s="140"/>
      <c r="BW682" s="140"/>
      <c r="BX682" s="140"/>
      <c r="BY682" s="140"/>
      <c r="BZ682" s="141"/>
      <c r="CA682" s="141"/>
      <c r="CB682" s="141"/>
      <c r="CC682" s="141"/>
      <c r="CD682" s="141"/>
      <c r="CE682" s="141"/>
      <c r="CF682" s="141"/>
    </row>
    <row r="683" spans="61:84" s="139" customFormat="1" ht="12.75" hidden="1">
      <c r="BI683" s="140"/>
      <c r="BJ683" s="140"/>
      <c r="BK683" s="140"/>
      <c r="BL683" s="140"/>
      <c r="BM683" s="140"/>
      <c r="BN683" s="140"/>
      <c r="BO683" s="140"/>
      <c r="BP683" s="140"/>
      <c r="BQ683" s="140"/>
      <c r="BR683" s="140"/>
      <c r="BS683" s="140"/>
      <c r="BT683" s="140"/>
      <c r="BU683" s="140"/>
      <c r="BV683" s="140"/>
      <c r="BW683" s="140"/>
      <c r="BX683" s="140"/>
      <c r="BY683" s="140"/>
      <c r="BZ683" s="141"/>
      <c r="CA683" s="141"/>
      <c r="CB683" s="141"/>
      <c r="CC683" s="141"/>
      <c r="CD683" s="141"/>
      <c r="CE683" s="141"/>
      <c r="CF683" s="141"/>
    </row>
    <row r="684" spans="61:84" s="139" customFormat="1" ht="12.75" hidden="1">
      <c r="BI684" s="140"/>
      <c r="BJ684" s="140"/>
      <c r="BK684" s="140"/>
      <c r="BL684" s="140"/>
      <c r="BM684" s="140"/>
      <c r="BN684" s="140"/>
      <c r="BO684" s="140"/>
      <c r="BP684" s="140"/>
      <c r="BQ684" s="140"/>
      <c r="BR684" s="140"/>
      <c r="BS684" s="140"/>
      <c r="BT684" s="140"/>
      <c r="BU684" s="140"/>
      <c r="BV684" s="140"/>
      <c r="BW684" s="140"/>
      <c r="BX684" s="140"/>
      <c r="BY684" s="140"/>
      <c r="BZ684" s="141"/>
      <c r="CA684" s="141"/>
      <c r="CB684" s="141"/>
      <c r="CC684" s="141"/>
      <c r="CD684" s="141"/>
      <c r="CE684" s="141"/>
      <c r="CF684" s="141"/>
    </row>
    <row r="685" spans="61:84" s="139" customFormat="1" ht="12.75" hidden="1">
      <c r="BI685" s="140"/>
      <c r="BJ685" s="140"/>
      <c r="BK685" s="140"/>
      <c r="BL685" s="140"/>
      <c r="BM685" s="140"/>
      <c r="BN685" s="140"/>
      <c r="BO685" s="140"/>
      <c r="BP685" s="140"/>
      <c r="BQ685" s="140"/>
      <c r="BR685" s="140"/>
      <c r="BS685" s="140"/>
      <c r="BT685" s="140"/>
      <c r="BU685" s="140"/>
      <c r="BV685" s="140"/>
      <c r="BW685" s="140"/>
      <c r="BX685" s="140"/>
      <c r="BY685" s="140"/>
      <c r="BZ685" s="141"/>
      <c r="CA685" s="141"/>
      <c r="CB685" s="141"/>
      <c r="CC685" s="141"/>
      <c r="CD685" s="141"/>
      <c r="CE685" s="141"/>
      <c r="CF685" s="141"/>
    </row>
    <row r="686" spans="61:84" s="139" customFormat="1" ht="12.75" hidden="1">
      <c r="BI686" s="140"/>
      <c r="BJ686" s="140"/>
      <c r="BK686" s="140"/>
      <c r="BL686" s="140"/>
      <c r="BM686" s="140"/>
      <c r="BN686" s="140"/>
      <c r="BO686" s="140"/>
      <c r="BP686" s="140"/>
      <c r="BQ686" s="140"/>
      <c r="BR686" s="140"/>
      <c r="BS686" s="140"/>
      <c r="BT686" s="140"/>
      <c r="BU686" s="140"/>
      <c r="BV686" s="140"/>
      <c r="BW686" s="140"/>
      <c r="BX686" s="140"/>
      <c r="BY686" s="140"/>
      <c r="BZ686" s="141"/>
      <c r="CA686" s="141"/>
      <c r="CB686" s="141"/>
      <c r="CC686" s="141"/>
      <c r="CD686" s="141"/>
      <c r="CE686" s="141"/>
      <c r="CF686" s="141"/>
    </row>
    <row r="687" spans="61:84" s="139" customFormat="1" ht="12.75" hidden="1">
      <c r="BI687" s="140"/>
      <c r="BJ687" s="140"/>
      <c r="BK687" s="140"/>
      <c r="BL687" s="140"/>
      <c r="BM687" s="140"/>
      <c r="BN687" s="140"/>
      <c r="BO687" s="140"/>
      <c r="BP687" s="140"/>
      <c r="BQ687" s="140"/>
      <c r="BR687" s="140"/>
      <c r="BS687" s="140"/>
      <c r="BT687" s="140"/>
      <c r="BU687" s="140"/>
      <c r="BV687" s="140"/>
      <c r="BW687" s="140"/>
      <c r="BX687" s="140"/>
      <c r="BY687" s="140"/>
      <c r="BZ687" s="141"/>
      <c r="CA687" s="141"/>
      <c r="CB687" s="141"/>
      <c r="CC687" s="141"/>
      <c r="CD687" s="141"/>
      <c r="CE687" s="141"/>
      <c r="CF687" s="141"/>
    </row>
    <row r="688" spans="61:84" s="139" customFormat="1" ht="12.75" hidden="1">
      <c r="BI688" s="140"/>
      <c r="BJ688" s="140"/>
      <c r="BK688" s="140"/>
      <c r="BL688" s="140"/>
      <c r="BM688" s="140"/>
      <c r="BN688" s="140"/>
      <c r="BO688" s="140"/>
      <c r="BP688" s="140"/>
      <c r="BQ688" s="140"/>
      <c r="BR688" s="140"/>
      <c r="BS688" s="140"/>
      <c r="BT688" s="140"/>
      <c r="BU688" s="140"/>
      <c r="BV688" s="140"/>
      <c r="BW688" s="140"/>
      <c r="BX688" s="140"/>
      <c r="BY688" s="140"/>
      <c r="BZ688" s="141"/>
      <c r="CA688" s="141"/>
      <c r="CB688" s="141"/>
      <c r="CC688" s="141"/>
      <c r="CD688" s="141"/>
      <c r="CE688" s="141"/>
      <c r="CF688" s="141"/>
    </row>
    <row r="689" spans="61:84" s="139" customFormat="1" ht="12.75" hidden="1">
      <c r="BI689" s="140"/>
      <c r="BJ689" s="140"/>
      <c r="BK689" s="140"/>
      <c r="BL689" s="140"/>
      <c r="BM689" s="140"/>
      <c r="BN689" s="140"/>
      <c r="BO689" s="140"/>
      <c r="BP689" s="140"/>
      <c r="BQ689" s="140"/>
      <c r="BR689" s="140"/>
      <c r="BS689" s="140"/>
      <c r="BT689" s="140"/>
      <c r="BU689" s="140"/>
      <c r="BV689" s="140"/>
      <c r="BW689" s="140"/>
      <c r="BX689" s="140"/>
      <c r="BY689" s="140"/>
      <c r="BZ689" s="141"/>
      <c r="CA689" s="141"/>
      <c r="CB689" s="141"/>
      <c r="CC689" s="141"/>
      <c r="CD689" s="141"/>
      <c r="CE689" s="141"/>
      <c r="CF689" s="141"/>
    </row>
    <row r="690" spans="61:84" s="139" customFormat="1" ht="12.75" hidden="1">
      <c r="BI690" s="140"/>
      <c r="BJ690" s="140"/>
      <c r="BK690" s="140"/>
      <c r="BL690" s="140"/>
      <c r="BM690" s="140"/>
      <c r="BN690" s="140"/>
      <c r="BO690" s="140"/>
      <c r="BP690" s="140"/>
      <c r="BQ690" s="140"/>
      <c r="BR690" s="140"/>
      <c r="BS690" s="140"/>
      <c r="BT690" s="140"/>
      <c r="BU690" s="140"/>
      <c r="BV690" s="140"/>
      <c r="BW690" s="140"/>
      <c r="BX690" s="140"/>
      <c r="BY690" s="140"/>
      <c r="BZ690" s="141"/>
      <c r="CA690" s="141"/>
      <c r="CB690" s="141"/>
      <c r="CC690" s="141"/>
      <c r="CD690" s="141"/>
      <c r="CE690" s="141"/>
      <c r="CF690" s="141"/>
    </row>
    <row r="691" spans="61:84" s="139" customFormat="1" ht="12.75" hidden="1">
      <c r="BI691" s="140"/>
      <c r="BJ691" s="140"/>
      <c r="BK691" s="140"/>
      <c r="BL691" s="140"/>
      <c r="BM691" s="140"/>
      <c r="BN691" s="140"/>
      <c r="BO691" s="140"/>
      <c r="BP691" s="140"/>
      <c r="BQ691" s="140"/>
      <c r="BR691" s="140"/>
      <c r="BS691" s="140"/>
      <c r="BT691" s="140"/>
      <c r="BU691" s="140"/>
      <c r="BV691" s="140"/>
      <c r="BW691" s="140"/>
      <c r="BX691" s="140"/>
      <c r="BY691" s="140"/>
      <c r="BZ691" s="141"/>
      <c r="CA691" s="141"/>
      <c r="CB691" s="141"/>
      <c r="CC691" s="141"/>
      <c r="CD691" s="141"/>
      <c r="CE691" s="141"/>
      <c r="CF691" s="141"/>
    </row>
    <row r="692" spans="61:84" s="139" customFormat="1" ht="12.75" hidden="1">
      <c r="BI692" s="140"/>
      <c r="BJ692" s="140"/>
      <c r="BK692" s="140"/>
      <c r="BL692" s="140"/>
      <c r="BM692" s="140"/>
      <c r="BN692" s="140"/>
      <c r="BO692" s="140"/>
      <c r="BP692" s="140"/>
      <c r="BQ692" s="140"/>
      <c r="BR692" s="140"/>
      <c r="BS692" s="140"/>
      <c r="BT692" s="140"/>
      <c r="BU692" s="140"/>
      <c r="BV692" s="140"/>
      <c r="BW692" s="140"/>
      <c r="BX692" s="140"/>
      <c r="BY692" s="140"/>
      <c r="BZ692" s="141"/>
      <c r="CA692" s="141"/>
      <c r="CB692" s="141"/>
      <c r="CC692" s="141"/>
      <c r="CD692" s="141"/>
      <c r="CE692" s="141"/>
      <c r="CF692" s="141"/>
    </row>
    <row r="693" spans="61:84" s="139" customFormat="1" ht="12.75" hidden="1">
      <c r="BI693" s="140"/>
      <c r="BJ693" s="140"/>
      <c r="BK693" s="140"/>
      <c r="BL693" s="140"/>
      <c r="BM693" s="140"/>
      <c r="BN693" s="140"/>
      <c r="BO693" s="140"/>
      <c r="BP693" s="140"/>
      <c r="BQ693" s="140"/>
      <c r="BR693" s="140"/>
      <c r="BS693" s="140"/>
      <c r="BT693" s="140"/>
      <c r="BU693" s="140"/>
      <c r="BV693" s="140"/>
      <c r="BW693" s="140"/>
      <c r="BX693" s="140"/>
      <c r="BY693" s="140"/>
      <c r="BZ693" s="141"/>
      <c r="CA693" s="141"/>
      <c r="CB693" s="141"/>
      <c r="CC693" s="141"/>
      <c r="CD693" s="141"/>
      <c r="CE693" s="141"/>
      <c r="CF693" s="141"/>
    </row>
    <row r="694" spans="61:84" s="139" customFormat="1" ht="12.75" hidden="1">
      <c r="BI694" s="140"/>
      <c r="BJ694" s="140"/>
      <c r="BK694" s="140"/>
      <c r="BL694" s="140"/>
      <c r="BM694" s="140"/>
      <c r="BN694" s="140"/>
      <c r="BO694" s="140"/>
      <c r="BP694" s="140"/>
      <c r="BQ694" s="140"/>
      <c r="BR694" s="140"/>
      <c r="BS694" s="140"/>
      <c r="BT694" s="140"/>
      <c r="BU694" s="140"/>
      <c r="BV694" s="140"/>
      <c r="BW694" s="140"/>
      <c r="BX694" s="140"/>
      <c r="BY694" s="140"/>
      <c r="BZ694" s="141"/>
      <c r="CA694" s="141"/>
      <c r="CB694" s="141"/>
      <c r="CC694" s="141"/>
      <c r="CD694" s="141"/>
      <c r="CE694" s="141"/>
      <c r="CF694" s="141"/>
    </row>
    <row r="695" spans="61:84" s="139" customFormat="1" ht="12.75" hidden="1">
      <c r="BI695" s="140"/>
      <c r="BJ695" s="140"/>
      <c r="BK695" s="140"/>
      <c r="BL695" s="140"/>
      <c r="BM695" s="140"/>
      <c r="BN695" s="140"/>
      <c r="BO695" s="140"/>
      <c r="BP695" s="140"/>
      <c r="BQ695" s="140"/>
      <c r="BR695" s="140"/>
      <c r="BS695" s="140"/>
      <c r="BT695" s="140"/>
      <c r="BU695" s="140"/>
      <c r="BV695" s="140"/>
      <c r="BW695" s="140"/>
      <c r="BX695" s="140"/>
      <c r="BY695" s="140"/>
      <c r="BZ695" s="141"/>
      <c r="CA695" s="141"/>
      <c r="CB695" s="141"/>
      <c r="CC695" s="141"/>
      <c r="CD695" s="141"/>
      <c r="CE695" s="141"/>
      <c r="CF695" s="141"/>
    </row>
    <row r="696" spans="61:84" s="139" customFormat="1" ht="12.75" hidden="1">
      <c r="BI696" s="140"/>
      <c r="BJ696" s="140"/>
      <c r="BK696" s="140"/>
      <c r="BL696" s="140"/>
      <c r="BM696" s="140"/>
      <c r="BN696" s="140"/>
      <c r="BO696" s="140"/>
      <c r="BP696" s="140"/>
      <c r="BQ696" s="140"/>
      <c r="BR696" s="140"/>
      <c r="BS696" s="140"/>
      <c r="BT696" s="140"/>
      <c r="BU696" s="140"/>
      <c r="BV696" s="140"/>
      <c r="BW696" s="140"/>
      <c r="BX696" s="140"/>
      <c r="BY696" s="140"/>
      <c r="BZ696" s="141"/>
      <c r="CA696" s="141"/>
      <c r="CB696" s="141"/>
      <c r="CC696" s="141"/>
      <c r="CD696" s="141"/>
      <c r="CE696" s="141"/>
      <c r="CF696" s="141"/>
    </row>
    <row r="697" spans="61:84" s="139" customFormat="1" ht="12.75" hidden="1">
      <c r="BI697" s="140"/>
      <c r="BJ697" s="140"/>
      <c r="BK697" s="140"/>
      <c r="BL697" s="140"/>
      <c r="BM697" s="140"/>
      <c r="BN697" s="140"/>
      <c r="BO697" s="140"/>
      <c r="BP697" s="140"/>
      <c r="BQ697" s="140"/>
      <c r="BR697" s="140"/>
      <c r="BS697" s="140"/>
      <c r="BT697" s="140"/>
      <c r="BU697" s="140"/>
      <c r="BV697" s="140"/>
      <c r="BW697" s="140"/>
      <c r="BX697" s="140"/>
      <c r="BY697" s="140"/>
      <c r="BZ697" s="141"/>
      <c r="CA697" s="141"/>
      <c r="CB697" s="141"/>
      <c r="CC697" s="141"/>
      <c r="CD697" s="141"/>
      <c r="CE697" s="141"/>
      <c r="CF697" s="141"/>
    </row>
    <row r="698" spans="61:84" s="139" customFormat="1" ht="12.75" hidden="1">
      <c r="BI698" s="140"/>
      <c r="BJ698" s="140"/>
      <c r="BK698" s="140"/>
      <c r="BL698" s="140"/>
      <c r="BM698" s="140"/>
      <c r="BN698" s="140"/>
      <c r="BO698" s="140"/>
      <c r="BP698" s="140"/>
      <c r="BQ698" s="140"/>
      <c r="BR698" s="140"/>
      <c r="BS698" s="140"/>
      <c r="BT698" s="140"/>
      <c r="BU698" s="140"/>
      <c r="BV698" s="140"/>
      <c r="BW698" s="140"/>
      <c r="BX698" s="140"/>
      <c r="BY698" s="140"/>
      <c r="BZ698" s="141"/>
      <c r="CA698" s="141"/>
      <c r="CB698" s="141"/>
      <c r="CC698" s="141"/>
      <c r="CD698" s="141"/>
      <c r="CE698" s="141"/>
      <c r="CF698" s="141"/>
    </row>
    <row r="699" spans="61:84" s="139" customFormat="1" ht="12.75" hidden="1">
      <c r="BI699" s="140"/>
      <c r="BJ699" s="140"/>
      <c r="BK699" s="140"/>
      <c r="BL699" s="140"/>
      <c r="BM699" s="140"/>
      <c r="BN699" s="140"/>
      <c r="BO699" s="140"/>
      <c r="BP699" s="140"/>
      <c r="BQ699" s="140"/>
      <c r="BR699" s="140"/>
      <c r="BS699" s="140"/>
      <c r="BT699" s="140"/>
      <c r="BU699" s="140"/>
      <c r="BV699" s="140"/>
      <c r="BW699" s="140"/>
      <c r="BX699" s="140"/>
      <c r="BY699" s="140"/>
      <c r="BZ699" s="141"/>
      <c r="CA699" s="141"/>
      <c r="CB699" s="141"/>
      <c r="CC699" s="141"/>
      <c r="CD699" s="141"/>
      <c r="CE699" s="141"/>
      <c r="CF699" s="141"/>
    </row>
    <row r="700" spans="61:84" s="139" customFormat="1" ht="12.75" hidden="1">
      <c r="BI700" s="140"/>
      <c r="BJ700" s="140"/>
      <c r="BK700" s="140"/>
      <c r="BL700" s="140"/>
      <c r="BM700" s="140"/>
      <c r="BN700" s="140"/>
      <c r="BO700" s="140"/>
      <c r="BP700" s="140"/>
      <c r="BQ700" s="140"/>
      <c r="BR700" s="140"/>
      <c r="BS700" s="140"/>
      <c r="BT700" s="140"/>
      <c r="BU700" s="140"/>
      <c r="BV700" s="140"/>
      <c r="BW700" s="140"/>
      <c r="BX700" s="140"/>
      <c r="BY700" s="140"/>
      <c r="BZ700" s="141"/>
      <c r="CA700" s="141"/>
      <c r="CB700" s="141"/>
      <c r="CC700" s="141"/>
      <c r="CD700" s="141"/>
      <c r="CE700" s="141"/>
      <c r="CF700" s="141"/>
    </row>
    <row r="701" spans="61:84" s="139" customFormat="1" ht="12.75" hidden="1">
      <c r="BI701" s="140"/>
      <c r="BJ701" s="140"/>
      <c r="BK701" s="140"/>
      <c r="BL701" s="140"/>
      <c r="BM701" s="140"/>
      <c r="BN701" s="140"/>
      <c r="BO701" s="140"/>
      <c r="BP701" s="140"/>
      <c r="BQ701" s="140"/>
      <c r="BR701" s="140"/>
      <c r="BS701" s="140"/>
      <c r="BT701" s="140"/>
      <c r="BU701" s="140"/>
      <c r="BV701" s="140"/>
      <c r="BW701" s="140"/>
      <c r="BX701" s="140"/>
      <c r="BY701" s="140"/>
      <c r="BZ701" s="141"/>
      <c r="CA701" s="141"/>
      <c r="CB701" s="141"/>
      <c r="CC701" s="141"/>
      <c r="CD701" s="141"/>
      <c r="CE701" s="141"/>
      <c r="CF701" s="141"/>
    </row>
    <row r="702" spans="61:84" s="139" customFormat="1" ht="12.75" hidden="1">
      <c r="BI702" s="140"/>
      <c r="BJ702" s="140"/>
      <c r="BK702" s="140"/>
      <c r="BL702" s="140"/>
      <c r="BM702" s="140"/>
      <c r="BN702" s="140"/>
      <c r="BO702" s="140"/>
      <c r="BP702" s="140"/>
      <c r="BQ702" s="140"/>
      <c r="BR702" s="140"/>
      <c r="BS702" s="140"/>
      <c r="BT702" s="140"/>
      <c r="BU702" s="140"/>
      <c r="BV702" s="140"/>
      <c r="BW702" s="140"/>
      <c r="BX702" s="140"/>
      <c r="BY702" s="140"/>
      <c r="BZ702" s="141"/>
      <c r="CA702" s="141"/>
      <c r="CB702" s="141"/>
      <c r="CC702" s="141"/>
      <c r="CD702" s="141"/>
      <c r="CE702" s="141"/>
      <c r="CF702" s="141"/>
    </row>
    <row r="703" spans="61:84" s="139" customFormat="1" ht="12.75" hidden="1">
      <c r="BI703" s="140"/>
      <c r="BJ703" s="140"/>
      <c r="BK703" s="140"/>
      <c r="BL703" s="140"/>
      <c r="BM703" s="140"/>
      <c r="BN703" s="140"/>
      <c r="BO703" s="140"/>
      <c r="BP703" s="140"/>
      <c r="BQ703" s="140"/>
      <c r="BR703" s="140"/>
      <c r="BS703" s="140"/>
      <c r="BT703" s="140"/>
      <c r="BU703" s="140"/>
      <c r="BV703" s="140"/>
      <c r="BW703" s="140"/>
      <c r="BX703" s="140"/>
      <c r="BY703" s="140"/>
      <c r="BZ703" s="141"/>
      <c r="CA703" s="141"/>
      <c r="CB703" s="141"/>
      <c r="CC703" s="141"/>
      <c r="CD703" s="141"/>
      <c r="CE703" s="141"/>
      <c r="CF703" s="141"/>
    </row>
    <row r="704" spans="61:84" s="139" customFormat="1" ht="12.75" hidden="1">
      <c r="BI704" s="140"/>
      <c r="BJ704" s="140"/>
      <c r="BK704" s="140"/>
      <c r="BL704" s="140"/>
      <c r="BM704" s="140"/>
      <c r="BN704" s="140"/>
      <c r="BO704" s="140"/>
      <c r="BP704" s="140"/>
      <c r="BQ704" s="140"/>
      <c r="BR704" s="140"/>
      <c r="BS704" s="140"/>
      <c r="BT704" s="140"/>
      <c r="BU704" s="140"/>
      <c r="BV704" s="140"/>
      <c r="BW704" s="140"/>
      <c r="BX704" s="140"/>
      <c r="BY704" s="140"/>
      <c r="BZ704" s="141"/>
      <c r="CA704" s="141"/>
      <c r="CB704" s="141"/>
      <c r="CC704" s="141"/>
      <c r="CD704" s="141"/>
      <c r="CE704" s="141"/>
      <c r="CF704" s="141"/>
    </row>
    <row r="705" spans="61:84" s="139" customFormat="1" ht="12.75" hidden="1">
      <c r="BI705" s="140"/>
      <c r="BJ705" s="140"/>
      <c r="BK705" s="140"/>
      <c r="BL705" s="140"/>
      <c r="BM705" s="140"/>
      <c r="BN705" s="140"/>
      <c r="BO705" s="140"/>
      <c r="BP705" s="140"/>
      <c r="BQ705" s="140"/>
      <c r="BR705" s="140"/>
      <c r="BS705" s="140"/>
      <c r="BT705" s="140"/>
      <c r="BU705" s="140"/>
      <c r="BV705" s="140"/>
      <c r="BW705" s="140"/>
      <c r="BX705" s="140"/>
      <c r="BY705" s="140"/>
      <c r="BZ705" s="141"/>
      <c r="CA705" s="141"/>
      <c r="CB705" s="141"/>
      <c r="CC705" s="141"/>
      <c r="CD705" s="141"/>
      <c r="CE705" s="141"/>
      <c r="CF705" s="141"/>
    </row>
    <row r="706" spans="61:84" s="139" customFormat="1" ht="12.75" hidden="1">
      <c r="BI706" s="140"/>
      <c r="BJ706" s="140"/>
      <c r="BK706" s="140"/>
      <c r="BL706" s="140"/>
      <c r="BM706" s="140"/>
      <c r="BN706" s="140"/>
      <c r="BO706" s="140"/>
      <c r="BP706" s="140"/>
      <c r="BQ706" s="140"/>
      <c r="BR706" s="140"/>
      <c r="BS706" s="140"/>
      <c r="BT706" s="140"/>
      <c r="BU706" s="140"/>
      <c r="BV706" s="140"/>
      <c r="BW706" s="140"/>
      <c r="BX706" s="140"/>
      <c r="BY706" s="140"/>
      <c r="BZ706" s="141"/>
      <c r="CA706" s="141"/>
      <c r="CB706" s="141"/>
      <c r="CC706" s="141"/>
      <c r="CD706" s="141"/>
      <c r="CE706" s="141"/>
      <c r="CF706" s="141"/>
    </row>
    <row r="707" spans="61:84" s="139" customFormat="1" ht="12.75" hidden="1">
      <c r="BI707" s="140"/>
      <c r="BJ707" s="140"/>
      <c r="BK707" s="140"/>
      <c r="BL707" s="140"/>
      <c r="BM707" s="140"/>
      <c r="BN707" s="140"/>
      <c r="BO707" s="140"/>
      <c r="BP707" s="140"/>
      <c r="BQ707" s="140"/>
      <c r="BR707" s="140"/>
      <c r="BS707" s="140"/>
      <c r="BT707" s="140"/>
      <c r="BU707" s="140"/>
      <c r="BV707" s="140"/>
      <c r="BW707" s="140"/>
      <c r="BX707" s="140"/>
      <c r="BY707" s="140"/>
      <c r="BZ707" s="141"/>
      <c r="CA707" s="141"/>
      <c r="CB707" s="141"/>
      <c r="CC707" s="141"/>
      <c r="CD707" s="141"/>
      <c r="CE707" s="141"/>
      <c r="CF707" s="141"/>
    </row>
    <row r="708" spans="61:84" s="139" customFormat="1" ht="12.75" hidden="1">
      <c r="BI708" s="140"/>
      <c r="BJ708" s="140"/>
      <c r="BK708" s="140"/>
      <c r="BL708" s="140"/>
      <c r="BM708" s="140"/>
      <c r="BN708" s="140"/>
      <c r="BO708" s="140"/>
      <c r="BP708" s="140"/>
      <c r="BQ708" s="140"/>
      <c r="BR708" s="140"/>
      <c r="BS708" s="140"/>
      <c r="BT708" s="140"/>
      <c r="BU708" s="140"/>
      <c r="BV708" s="140"/>
      <c r="BW708" s="140"/>
      <c r="BX708" s="140"/>
      <c r="BY708" s="140"/>
      <c r="BZ708" s="141"/>
      <c r="CA708" s="141"/>
      <c r="CB708" s="141"/>
      <c r="CC708" s="141"/>
      <c r="CD708" s="141"/>
      <c r="CE708" s="141"/>
      <c r="CF708" s="141"/>
    </row>
    <row r="709" spans="61:84" s="139" customFormat="1" ht="12.75" hidden="1">
      <c r="BI709" s="140"/>
      <c r="BJ709" s="140"/>
      <c r="BK709" s="140"/>
      <c r="BL709" s="140"/>
      <c r="BM709" s="140"/>
      <c r="BN709" s="140"/>
      <c r="BO709" s="140"/>
      <c r="BP709" s="140"/>
      <c r="BQ709" s="140"/>
      <c r="BR709" s="140"/>
      <c r="BS709" s="140"/>
      <c r="BT709" s="140"/>
      <c r="BU709" s="140"/>
      <c r="BV709" s="140"/>
      <c r="BW709" s="140"/>
      <c r="BX709" s="140"/>
      <c r="BY709" s="140"/>
      <c r="BZ709" s="141"/>
      <c r="CA709" s="141"/>
      <c r="CB709" s="141"/>
      <c r="CC709" s="141"/>
      <c r="CD709" s="141"/>
      <c r="CE709" s="141"/>
      <c r="CF709" s="141"/>
    </row>
    <row r="710" spans="61:84" s="139" customFormat="1" ht="12.75" hidden="1">
      <c r="BI710" s="140"/>
      <c r="BJ710" s="140"/>
      <c r="BK710" s="140"/>
      <c r="BL710" s="140"/>
      <c r="BM710" s="140"/>
      <c r="BN710" s="140"/>
      <c r="BO710" s="140"/>
      <c r="BP710" s="140"/>
      <c r="BQ710" s="140"/>
      <c r="BR710" s="140"/>
      <c r="BS710" s="140"/>
      <c r="BT710" s="140"/>
      <c r="BU710" s="140"/>
      <c r="BV710" s="140"/>
      <c r="BW710" s="140"/>
      <c r="BX710" s="140"/>
      <c r="BY710" s="140"/>
      <c r="BZ710" s="141"/>
      <c r="CA710" s="141"/>
      <c r="CB710" s="141"/>
      <c r="CC710" s="141"/>
      <c r="CD710" s="141"/>
      <c r="CE710" s="141"/>
      <c r="CF710" s="141"/>
    </row>
    <row r="711" spans="61:84" s="139" customFormat="1" ht="12.75" hidden="1">
      <c r="BI711" s="140"/>
      <c r="BJ711" s="140"/>
      <c r="BK711" s="140"/>
      <c r="BL711" s="140"/>
      <c r="BM711" s="140"/>
      <c r="BN711" s="140"/>
      <c r="BO711" s="140"/>
      <c r="BP711" s="140"/>
      <c r="BQ711" s="140"/>
      <c r="BR711" s="140"/>
      <c r="BS711" s="140"/>
      <c r="BT711" s="140"/>
      <c r="BU711" s="140"/>
      <c r="BV711" s="140"/>
      <c r="BW711" s="140"/>
      <c r="BX711" s="140"/>
      <c r="BY711" s="140"/>
      <c r="BZ711" s="141"/>
      <c r="CA711" s="141"/>
      <c r="CB711" s="141"/>
      <c r="CC711" s="141"/>
      <c r="CD711" s="141"/>
      <c r="CE711" s="141"/>
      <c r="CF711" s="141"/>
    </row>
    <row r="712" spans="61:84" s="139" customFormat="1" ht="12.75" hidden="1">
      <c r="BI712" s="140"/>
      <c r="BJ712" s="140"/>
      <c r="BK712" s="140"/>
      <c r="BL712" s="140"/>
      <c r="BM712" s="140"/>
      <c r="BN712" s="140"/>
      <c r="BO712" s="140"/>
      <c r="BP712" s="140"/>
      <c r="BQ712" s="140"/>
      <c r="BR712" s="140"/>
      <c r="BS712" s="140"/>
      <c r="BT712" s="140"/>
      <c r="BU712" s="140"/>
      <c r="BV712" s="140"/>
      <c r="BW712" s="140"/>
      <c r="BX712" s="140"/>
      <c r="BY712" s="140"/>
      <c r="BZ712" s="141"/>
      <c r="CA712" s="141"/>
      <c r="CB712" s="141"/>
      <c r="CC712" s="141"/>
      <c r="CD712" s="141"/>
      <c r="CE712" s="141"/>
      <c r="CF712" s="141"/>
    </row>
    <row r="713" spans="61:84" s="139" customFormat="1" ht="12.75" hidden="1">
      <c r="BI713" s="140"/>
      <c r="BJ713" s="140"/>
      <c r="BK713" s="140"/>
      <c r="BL713" s="140"/>
      <c r="BM713" s="140"/>
      <c r="BN713" s="140"/>
      <c r="BO713" s="140"/>
      <c r="BP713" s="140"/>
      <c r="BQ713" s="140"/>
      <c r="BR713" s="140"/>
      <c r="BS713" s="140"/>
      <c r="BT713" s="140"/>
      <c r="BU713" s="140"/>
      <c r="BV713" s="140"/>
      <c r="BW713" s="140"/>
      <c r="BX713" s="140"/>
      <c r="BY713" s="140"/>
      <c r="BZ713" s="141"/>
      <c r="CA713" s="141"/>
      <c r="CB713" s="141"/>
      <c r="CC713" s="141"/>
      <c r="CD713" s="141"/>
      <c r="CE713" s="141"/>
      <c r="CF713" s="141"/>
    </row>
    <row r="714" spans="61:84" s="139" customFormat="1" ht="12.75" hidden="1">
      <c r="BI714" s="140"/>
      <c r="BJ714" s="140"/>
      <c r="BK714" s="140"/>
      <c r="BL714" s="140"/>
      <c r="BM714" s="140"/>
      <c r="BN714" s="140"/>
      <c r="BO714" s="140"/>
      <c r="BP714" s="140"/>
      <c r="BQ714" s="140"/>
      <c r="BR714" s="140"/>
      <c r="BS714" s="140"/>
      <c r="BT714" s="140"/>
      <c r="BU714" s="140"/>
      <c r="BV714" s="140"/>
      <c r="BW714" s="140"/>
      <c r="BX714" s="140"/>
      <c r="BY714" s="140"/>
      <c r="BZ714" s="141"/>
      <c r="CA714" s="141"/>
      <c r="CB714" s="141"/>
      <c r="CC714" s="141"/>
      <c r="CD714" s="141"/>
      <c r="CE714" s="141"/>
      <c r="CF714" s="141"/>
    </row>
    <row r="715" spans="61:84" s="139" customFormat="1" ht="12.75" hidden="1">
      <c r="BI715" s="140"/>
      <c r="BJ715" s="140"/>
      <c r="BK715" s="140"/>
      <c r="BL715" s="140"/>
      <c r="BM715" s="140"/>
      <c r="BN715" s="140"/>
      <c r="BO715" s="140"/>
      <c r="BP715" s="140"/>
      <c r="BQ715" s="140"/>
      <c r="BR715" s="140"/>
      <c r="BS715" s="140"/>
      <c r="BT715" s="140"/>
      <c r="BU715" s="140"/>
      <c r="BV715" s="140"/>
      <c r="BW715" s="140"/>
      <c r="BX715" s="140"/>
      <c r="BY715" s="140"/>
      <c r="BZ715" s="141"/>
      <c r="CA715" s="141"/>
      <c r="CB715" s="141"/>
      <c r="CC715" s="141"/>
      <c r="CD715" s="141"/>
      <c r="CE715" s="141"/>
      <c r="CF715" s="141"/>
    </row>
    <row r="716" spans="61:84" s="139" customFormat="1" ht="12.75" hidden="1">
      <c r="BI716" s="140"/>
      <c r="BJ716" s="140"/>
      <c r="BK716" s="140"/>
      <c r="BL716" s="140"/>
      <c r="BM716" s="140"/>
      <c r="BN716" s="140"/>
      <c r="BO716" s="140"/>
      <c r="BP716" s="140"/>
      <c r="BQ716" s="140"/>
      <c r="BR716" s="140"/>
      <c r="BS716" s="140"/>
      <c r="BT716" s="140"/>
      <c r="BU716" s="140"/>
      <c r="BV716" s="140"/>
      <c r="BW716" s="140"/>
      <c r="BX716" s="140"/>
      <c r="BY716" s="140"/>
      <c r="BZ716" s="141"/>
      <c r="CA716" s="141"/>
      <c r="CB716" s="141"/>
      <c r="CC716" s="141"/>
      <c r="CD716" s="141"/>
      <c r="CE716" s="141"/>
      <c r="CF716" s="141"/>
    </row>
    <row r="717" spans="61:84" s="139" customFormat="1" ht="12.75" hidden="1">
      <c r="BI717" s="140"/>
      <c r="BJ717" s="140"/>
      <c r="BK717" s="140"/>
      <c r="BL717" s="140"/>
      <c r="BM717" s="140"/>
      <c r="BN717" s="140"/>
      <c r="BO717" s="140"/>
      <c r="BP717" s="140"/>
      <c r="BQ717" s="140"/>
      <c r="BR717" s="140"/>
      <c r="BS717" s="140"/>
      <c r="BT717" s="140"/>
      <c r="BU717" s="140"/>
      <c r="BV717" s="140"/>
      <c r="BW717" s="140"/>
      <c r="BX717" s="140"/>
      <c r="BY717" s="140"/>
      <c r="BZ717" s="141"/>
      <c r="CA717" s="141"/>
      <c r="CB717" s="141"/>
      <c r="CC717" s="141"/>
      <c r="CD717" s="141"/>
      <c r="CE717" s="141"/>
      <c r="CF717" s="141"/>
    </row>
    <row r="718" spans="61:84" s="139" customFormat="1" ht="12.75" hidden="1">
      <c r="BI718" s="140"/>
      <c r="BJ718" s="140"/>
      <c r="BK718" s="140"/>
      <c r="BL718" s="140"/>
      <c r="BM718" s="140"/>
      <c r="BN718" s="140"/>
      <c r="BO718" s="140"/>
      <c r="BP718" s="140"/>
      <c r="BQ718" s="140"/>
      <c r="BR718" s="140"/>
      <c r="BS718" s="140"/>
      <c r="BT718" s="140"/>
      <c r="BU718" s="140"/>
      <c r="BV718" s="140"/>
      <c r="BW718" s="140"/>
      <c r="BX718" s="140"/>
      <c r="BY718" s="140"/>
      <c r="BZ718" s="141"/>
      <c r="CA718" s="141"/>
      <c r="CB718" s="141"/>
      <c r="CC718" s="141"/>
      <c r="CD718" s="141"/>
      <c r="CE718" s="141"/>
      <c r="CF718" s="141"/>
    </row>
    <row r="719" spans="61:84" s="139" customFormat="1" ht="12.75" hidden="1">
      <c r="BI719" s="140"/>
      <c r="BJ719" s="140"/>
      <c r="BK719" s="140"/>
      <c r="BL719" s="140"/>
      <c r="BM719" s="140"/>
      <c r="BN719" s="140"/>
      <c r="BO719" s="140"/>
      <c r="BP719" s="140"/>
      <c r="BQ719" s="140"/>
      <c r="BR719" s="140"/>
      <c r="BS719" s="140"/>
      <c r="BT719" s="140"/>
      <c r="BU719" s="140"/>
      <c r="BV719" s="140"/>
      <c r="BW719" s="140"/>
      <c r="BX719" s="140"/>
      <c r="BY719" s="140"/>
      <c r="BZ719" s="141"/>
      <c r="CA719" s="141"/>
      <c r="CB719" s="141"/>
      <c r="CC719" s="141"/>
      <c r="CD719" s="141"/>
      <c r="CE719" s="141"/>
      <c r="CF719" s="141"/>
    </row>
    <row r="720" spans="61:84" s="139" customFormat="1" ht="12.75" hidden="1">
      <c r="BI720" s="140"/>
      <c r="BJ720" s="140"/>
      <c r="BK720" s="140"/>
      <c r="BL720" s="140"/>
      <c r="BM720" s="140"/>
      <c r="BN720" s="140"/>
      <c r="BO720" s="140"/>
      <c r="BP720" s="140"/>
      <c r="BQ720" s="140"/>
      <c r="BR720" s="140"/>
      <c r="BS720" s="140"/>
      <c r="BT720" s="140"/>
      <c r="BU720" s="140"/>
      <c r="BV720" s="140"/>
      <c r="BW720" s="140"/>
      <c r="BX720" s="140"/>
      <c r="BY720" s="140"/>
      <c r="BZ720" s="141"/>
      <c r="CA720" s="141"/>
      <c r="CB720" s="141"/>
      <c r="CC720" s="141"/>
      <c r="CD720" s="141"/>
      <c r="CE720" s="141"/>
      <c r="CF720" s="141"/>
    </row>
    <row r="721" spans="61:84" s="139" customFormat="1" ht="12.75" hidden="1">
      <c r="BI721" s="140"/>
      <c r="BJ721" s="140"/>
      <c r="BK721" s="140"/>
      <c r="BL721" s="140"/>
      <c r="BM721" s="140"/>
      <c r="BN721" s="140"/>
      <c r="BO721" s="140"/>
      <c r="BP721" s="140"/>
      <c r="BQ721" s="140"/>
      <c r="BR721" s="140"/>
      <c r="BS721" s="140"/>
      <c r="BT721" s="140"/>
      <c r="BU721" s="140"/>
      <c r="BV721" s="140"/>
      <c r="BW721" s="140"/>
      <c r="BX721" s="140"/>
      <c r="BY721" s="140"/>
      <c r="BZ721" s="141"/>
      <c r="CA721" s="141"/>
      <c r="CB721" s="141"/>
      <c r="CC721" s="141"/>
      <c r="CD721" s="141"/>
      <c r="CE721" s="141"/>
      <c r="CF721" s="141"/>
    </row>
    <row r="722" spans="61:84" s="139" customFormat="1" ht="12.75" hidden="1">
      <c r="BI722" s="140"/>
      <c r="BJ722" s="140"/>
      <c r="BK722" s="140"/>
      <c r="BL722" s="140"/>
      <c r="BM722" s="140"/>
      <c r="BN722" s="140"/>
      <c r="BO722" s="140"/>
      <c r="BP722" s="140"/>
      <c r="BQ722" s="140"/>
      <c r="BR722" s="140"/>
      <c r="BS722" s="140"/>
      <c r="BT722" s="140"/>
      <c r="BU722" s="140"/>
      <c r="BV722" s="140"/>
      <c r="BW722" s="140"/>
      <c r="BX722" s="140"/>
      <c r="BY722" s="140"/>
      <c r="BZ722" s="141"/>
      <c r="CA722" s="141"/>
      <c r="CB722" s="141"/>
      <c r="CC722" s="141"/>
      <c r="CD722" s="141"/>
      <c r="CE722" s="141"/>
      <c r="CF722" s="141"/>
    </row>
    <row r="723" spans="61:84" s="139" customFormat="1" ht="12.75" hidden="1">
      <c r="BI723" s="140"/>
      <c r="BJ723" s="140"/>
      <c r="BK723" s="140"/>
      <c r="BL723" s="140"/>
      <c r="BM723" s="140"/>
      <c r="BN723" s="140"/>
      <c r="BO723" s="140"/>
      <c r="BP723" s="140"/>
      <c r="BQ723" s="140"/>
      <c r="BR723" s="140"/>
      <c r="BS723" s="140"/>
      <c r="BT723" s="140"/>
      <c r="BU723" s="140"/>
      <c r="BV723" s="140"/>
      <c r="BW723" s="140"/>
      <c r="BX723" s="140"/>
      <c r="BY723" s="140"/>
      <c r="BZ723" s="141"/>
      <c r="CA723" s="141"/>
      <c r="CB723" s="141"/>
      <c r="CC723" s="141"/>
      <c r="CD723" s="141"/>
      <c r="CE723" s="141"/>
      <c r="CF723" s="141"/>
    </row>
    <row r="724" spans="61:84" s="139" customFormat="1" ht="12.75" hidden="1">
      <c r="BI724" s="140"/>
      <c r="BJ724" s="140"/>
      <c r="BK724" s="140"/>
      <c r="BL724" s="140"/>
      <c r="BM724" s="140"/>
      <c r="BN724" s="140"/>
      <c r="BO724" s="140"/>
      <c r="BP724" s="140"/>
      <c r="BQ724" s="140"/>
      <c r="BR724" s="140"/>
      <c r="BS724" s="140"/>
      <c r="BT724" s="140"/>
      <c r="BU724" s="140"/>
      <c r="BV724" s="140"/>
      <c r="BW724" s="140"/>
      <c r="BX724" s="140"/>
      <c r="BY724" s="140"/>
      <c r="BZ724" s="141"/>
      <c r="CA724" s="141"/>
      <c r="CB724" s="141"/>
      <c r="CC724" s="141"/>
      <c r="CD724" s="141"/>
      <c r="CE724" s="141"/>
      <c r="CF724" s="141"/>
    </row>
    <row r="725" spans="61:84" s="139" customFormat="1" ht="12.75" hidden="1">
      <c r="BI725" s="140"/>
      <c r="BJ725" s="140"/>
      <c r="BK725" s="140"/>
      <c r="BL725" s="140"/>
      <c r="BM725" s="140"/>
      <c r="BN725" s="140"/>
      <c r="BO725" s="140"/>
      <c r="BP725" s="140"/>
      <c r="BQ725" s="140"/>
      <c r="BR725" s="140"/>
      <c r="BS725" s="140"/>
      <c r="BT725" s="140"/>
      <c r="BU725" s="140"/>
      <c r="BV725" s="140"/>
      <c r="BW725" s="140"/>
      <c r="BX725" s="140"/>
      <c r="BY725" s="140"/>
      <c r="BZ725" s="141"/>
      <c r="CA725" s="141"/>
      <c r="CB725" s="141"/>
      <c r="CC725" s="141"/>
      <c r="CD725" s="141"/>
      <c r="CE725" s="141"/>
      <c r="CF725" s="141"/>
    </row>
    <row r="726" spans="61:84" s="139" customFormat="1" ht="12.75" hidden="1">
      <c r="BI726" s="140"/>
      <c r="BJ726" s="140"/>
      <c r="BK726" s="140"/>
      <c r="BL726" s="140"/>
      <c r="BM726" s="140"/>
      <c r="BN726" s="140"/>
      <c r="BO726" s="140"/>
      <c r="BP726" s="140"/>
      <c r="BQ726" s="140"/>
      <c r="BR726" s="140"/>
      <c r="BS726" s="140"/>
      <c r="BT726" s="140"/>
      <c r="BU726" s="140"/>
      <c r="BV726" s="140"/>
      <c r="BW726" s="140"/>
      <c r="BX726" s="140"/>
      <c r="BY726" s="140"/>
      <c r="BZ726" s="141"/>
      <c r="CA726" s="141"/>
      <c r="CB726" s="141"/>
      <c r="CC726" s="141"/>
      <c r="CD726" s="141"/>
      <c r="CE726" s="141"/>
      <c r="CF726" s="141"/>
    </row>
    <row r="727" spans="61:84" s="139" customFormat="1" ht="12.75" hidden="1">
      <c r="BI727" s="140"/>
      <c r="BJ727" s="140"/>
      <c r="BK727" s="140"/>
      <c r="BL727" s="140"/>
      <c r="BM727" s="140"/>
      <c r="BN727" s="140"/>
      <c r="BO727" s="140"/>
      <c r="BP727" s="140"/>
      <c r="BQ727" s="140"/>
      <c r="BR727" s="140"/>
      <c r="BS727" s="140"/>
      <c r="BT727" s="140"/>
      <c r="BU727" s="140"/>
      <c r="BV727" s="140"/>
      <c r="BW727" s="140"/>
      <c r="BX727" s="140"/>
      <c r="BY727" s="140"/>
      <c r="BZ727" s="141"/>
      <c r="CA727" s="141"/>
      <c r="CB727" s="141"/>
      <c r="CC727" s="141"/>
      <c r="CD727" s="141"/>
      <c r="CE727" s="141"/>
      <c r="CF727" s="141"/>
    </row>
    <row r="728" spans="61:84" s="139" customFormat="1" ht="12.75" hidden="1">
      <c r="BI728" s="140"/>
      <c r="BJ728" s="140"/>
      <c r="BK728" s="140"/>
      <c r="BL728" s="140"/>
      <c r="BM728" s="140"/>
      <c r="BN728" s="140"/>
      <c r="BO728" s="140"/>
      <c r="BP728" s="140"/>
      <c r="BQ728" s="140"/>
      <c r="BR728" s="140"/>
      <c r="BS728" s="140"/>
      <c r="BT728" s="140"/>
      <c r="BU728" s="140"/>
      <c r="BV728" s="140"/>
      <c r="BW728" s="140"/>
      <c r="BX728" s="140"/>
      <c r="BY728" s="140"/>
      <c r="BZ728" s="141"/>
      <c r="CA728" s="141"/>
      <c r="CB728" s="141"/>
      <c r="CC728" s="141"/>
      <c r="CD728" s="141"/>
      <c r="CE728" s="141"/>
      <c r="CF728" s="141"/>
    </row>
    <row r="729" spans="61:84" s="139" customFormat="1" ht="12.75" hidden="1">
      <c r="BI729" s="140"/>
      <c r="BJ729" s="140"/>
      <c r="BK729" s="140"/>
      <c r="BL729" s="140"/>
      <c r="BM729" s="140"/>
      <c r="BN729" s="140"/>
      <c r="BO729" s="140"/>
      <c r="BP729" s="140"/>
      <c r="BQ729" s="140"/>
      <c r="BR729" s="140"/>
      <c r="BS729" s="140"/>
      <c r="BT729" s="140"/>
      <c r="BU729" s="140"/>
      <c r="BV729" s="140"/>
      <c r="BW729" s="140"/>
      <c r="BX729" s="140"/>
      <c r="BY729" s="140"/>
      <c r="BZ729" s="141"/>
      <c r="CA729" s="141"/>
      <c r="CB729" s="141"/>
      <c r="CC729" s="141"/>
      <c r="CD729" s="141"/>
      <c r="CE729" s="141"/>
      <c r="CF729" s="141"/>
    </row>
    <row r="730" spans="61:84" s="139" customFormat="1" ht="12.75" hidden="1">
      <c r="BI730" s="140"/>
      <c r="BJ730" s="140"/>
      <c r="BK730" s="140"/>
      <c r="BL730" s="140"/>
      <c r="BM730" s="140"/>
      <c r="BN730" s="140"/>
      <c r="BO730" s="140"/>
      <c r="BP730" s="140"/>
      <c r="BQ730" s="140"/>
      <c r="BR730" s="140"/>
      <c r="BS730" s="140"/>
      <c r="BT730" s="140"/>
      <c r="BU730" s="140"/>
      <c r="BV730" s="140"/>
      <c r="BW730" s="140"/>
      <c r="BX730" s="140"/>
      <c r="BY730" s="140"/>
      <c r="BZ730" s="141"/>
      <c r="CA730" s="141"/>
      <c r="CB730" s="141"/>
      <c r="CC730" s="141"/>
      <c r="CD730" s="141"/>
      <c r="CE730" s="141"/>
      <c r="CF730" s="141"/>
    </row>
    <row r="731" spans="61:84" s="139" customFormat="1" ht="12.75" hidden="1">
      <c r="BI731" s="140"/>
      <c r="BJ731" s="140"/>
      <c r="BK731" s="140"/>
      <c r="BL731" s="140"/>
      <c r="BM731" s="140"/>
      <c r="BN731" s="140"/>
      <c r="BO731" s="140"/>
      <c r="BP731" s="140"/>
      <c r="BQ731" s="140"/>
      <c r="BR731" s="140"/>
      <c r="BS731" s="140"/>
      <c r="BT731" s="140"/>
      <c r="BU731" s="140"/>
      <c r="BV731" s="140"/>
      <c r="BW731" s="140"/>
      <c r="BX731" s="140"/>
      <c r="BY731" s="140"/>
      <c r="BZ731" s="141"/>
      <c r="CA731" s="141"/>
      <c r="CB731" s="141"/>
      <c r="CC731" s="141"/>
      <c r="CD731" s="141"/>
      <c r="CE731" s="141"/>
      <c r="CF731" s="141"/>
    </row>
    <row r="732" spans="61:84" s="139" customFormat="1" ht="12.75" hidden="1">
      <c r="BI732" s="140"/>
      <c r="BJ732" s="140"/>
      <c r="BK732" s="140"/>
      <c r="BL732" s="140"/>
      <c r="BM732" s="140"/>
      <c r="BN732" s="140"/>
      <c r="BO732" s="140"/>
      <c r="BP732" s="140"/>
      <c r="BQ732" s="140"/>
      <c r="BR732" s="140"/>
      <c r="BS732" s="140"/>
      <c r="BT732" s="140"/>
      <c r="BU732" s="140"/>
      <c r="BV732" s="140"/>
      <c r="BW732" s="140"/>
      <c r="BX732" s="140"/>
      <c r="BY732" s="140"/>
      <c r="BZ732" s="141"/>
      <c r="CA732" s="141"/>
      <c r="CB732" s="141"/>
      <c r="CC732" s="141"/>
      <c r="CD732" s="141"/>
      <c r="CE732" s="141"/>
      <c r="CF732" s="141"/>
    </row>
    <row r="733" spans="61:84" s="139" customFormat="1" ht="12.75" hidden="1">
      <c r="BI733" s="140"/>
      <c r="BJ733" s="140"/>
      <c r="BK733" s="140"/>
      <c r="BL733" s="140"/>
      <c r="BM733" s="140"/>
      <c r="BN733" s="140"/>
      <c r="BO733" s="140"/>
      <c r="BP733" s="140"/>
      <c r="BQ733" s="140"/>
      <c r="BR733" s="140"/>
      <c r="BS733" s="140"/>
      <c r="BT733" s="140"/>
      <c r="BU733" s="140"/>
      <c r="BV733" s="140"/>
      <c r="BW733" s="140"/>
      <c r="BX733" s="140"/>
      <c r="BY733" s="140"/>
      <c r="BZ733" s="141"/>
      <c r="CA733" s="141"/>
      <c r="CB733" s="141"/>
      <c r="CC733" s="141"/>
      <c r="CD733" s="141"/>
      <c r="CE733" s="141"/>
      <c r="CF733" s="141"/>
    </row>
    <row r="734" spans="61:84" s="139" customFormat="1" ht="12.75" hidden="1">
      <c r="BI734" s="140"/>
      <c r="BJ734" s="140"/>
      <c r="BK734" s="140"/>
      <c r="BL734" s="140"/>
      <c r="BM734" s="140"/>
      <c r="BN734" s="140"/>
      <c r="BO734" s="140"/>
      <c r="BP734" s="140"/>
      <c r="BQ734" s="140"/>
      <c r="BR734" s="140"/>
      <c r="BS734" s="140"/>
      <c r="BT734" s="140"/>
      <c r="BU734" s="140"/>
      <c r="BV734" s="140"/>
      <c r="BW734" s="140"/>
      <c r="BX734" s="140"/>
      <c r="BY734" s="140"/>
      <c r="BZ734" s="141"/>
      <c r="CA734" s="141"/>
      <c r="CB734" s="141"/>
      <c r="CC734" s="141"/>
      <c r="CD734" s="141"/>
      <c r="CE734" s="141"/>
      <c r="CF734" s="141"/>
    </row>
    <row r="735" spans="61:84" s="139" customFormat="1" ht="12.75" hidden="1">
      <c r="BI735" s="140"/>
      <c r="BJ735" s="140"/>
      <c r="BK735" s="140"/>
      <c r="BL735" s="140"/>
      <c r="BM735" s="140"/>
      <c r="BN735" s="140"/>
      <c r="BO735" s="140"/>
      <c r="BP735" s="140"/>
      <c r="BQ735" s="140"/>
      <c r="BR735" s="140"/>
      <c r="BS735" s="140"/>
      <c r="BT735" s="140"/>
      <c r="BU735" s="140"/>
      <c r="BV735" s="140"/>
      <c r="BW735" s="140"/>
      <c r="BX735" s="140"/>
      <c r="BY735" s="140"/>
      <c r="BZ735" s="141"/>
      <c r="CA735" s="141"/>
      <c r="CB735" s="141"/>
      <c r="CC735" s="141"/>
      <c r="CD735" s="141"/>
      <c r="CE735" s="141"/>
      <c r="CF735" s="141"/>
    </row>
    <row r="736" spans="61:84" s="139" customFormat="1" ht="12.75" hidden="1">
      <c r="BI736" s="140"/>
      <c r="BJ736" s="140"/>
      <c r="BK736" s="140"/>
      <c r="BL736" s="140"/>
      <c r="BM736" s="140"/>
      <c r="BN736" s="140"/>
      <c r="BO736" s="140"/>
      <c r="BP736" s="140"/>
      <c r="BQ736" s="140"/>
      <c r="BR736" s="140"/>
      <c r="BS736" s="140"/>
      <c r="BT736" s="140"/>
      <c r="BU736" s="140"/>
      <c r="BV736" s="140"/>
      <c r="BW736" s="140"/>
      <c r="BX736" s="140"/>
      <c r="BY736" s="140"/>
      <c r="BZ736" s="141"/>
      <c r="CA736" s="141"/>
      <c r="CB736" s="141"/>
      <c r="CC736" s="141"/>
      <c r="CD736" s="141"/>
      <c r="CE736" s="141"/>
      <c r="CF736" s="141"/>
    </row>
    <row r="737" spans="61:84" s="139" customFormat="1" ht="12.75" hidden="1">
      <c r="BI737" s="140"/>
      <c r="BJ737" s="140"/>
      <c r="BK737" s="140"/>
      <c r="BL737" s="140"/>
      <c r="BM737" s="140"/>
      <c r="BN737" s="140"/>
      <c r="BO737" s="140"/>
      <c r="BP737" s="140"/>
      <c r="BQ737" s="140"/>
      <c r="BR737" s="140"/>
      <c r="BS737" s="140"/>
      <c r="BT737" s="140"/>
      <c r="BU737" s="140"/>
      <c r="BV737" s="140"/>
      <c r="BW737" s="140"/>
      <c r="BX737" s="140"/>
      <c r="BY737" s="140"/>
      <c r="BZ737" s="141"/>
      <c r="CA737" s="141"/>
      <c r="CB737" s="141"/>
      <c r="CC737" s="141"/>
      <c r="CD737" s="141"/>
      <c r="CE737" s="141"/>
      <c r="CF737" s="141"/>
    </row>
    <row r="738" spans="61:84" s="139" customFormat="1" ht="12.75" hidden="1">
      <c r="BI738" s="140"/>
      <c r="BJ738" s="140"/>
      <c r="BK738" s="140"/>
      <c r="BL738" s="140"/>
      <c r="BM738" s="140"/>
      <c r="BN738" s="140"/>
      <c r="BO738" s="140"/>
      <c r="BP738" s="140"/>
      <c r="BQ738" s="140"/>
      <c r="BR738" s="140"/>
      <c r="BS738" s="140"/>
      <c r="BT738" s="140"/>
      <c r="BU738" s="140"/>
      <c r="BV738" s="140"/>
      <c r="BW738" s="140"/>
      <c r="BX738" s="140"/>
      <c r="BY738" s="140"/>
      <c r="BZ738" s="141"/>
      <c r="CA738" s="141"/>
      <c r="CB738" s="141"/>
      <c r="CC738" s="141"/>
      <c r="CD738" s="141"/>
      <c r="CE738" s="141"/>
      <c r="CF738" s="141"/>
    </row>
    <row r="739" spans="61:84" s="139" customFormat="1" ht="12.75" hidden="1">
      <c r="BI739" s="140"/>
      <c r="BJ739" s="140"/>
      <c r="BK739" s="140"/>
      <c r="BL739" s="140"/>
      <c r="BM739" s="140"/>
      <c r="BN739" s="140"/>
      <c r="BO739" s="140"/>
      <c r="BP739" s="140"/>
      <c r="BQ739" s="140"/>
      <c r="BR739" s="140"/>
      <c r="BS739" s="140"/>
      <c r="BT739" s="140"/>
      <c r="BU739" s="140"/>
      <c r="BV739" s="140"/>
      <c r="BW739" s="140"/>
      <c r="BX739" s="140"/>
      <c r="BY739" s="140"/>
      <c r="BZ739" s="141"/>
      <c r="CA739" s="141"/>
      <c r="CB739" s="141"/>
      <c r="CC739" s="141"/>
      <c r="CD739" s="141"/>
      <c r="CE739" s="141"/>
      <c r="CF739" s="141"/>
    </row>
    <row r="740" spans="61:84" s="139" customFormat="1" ht="12.75" hidden="1">
      <c r="BI740" s="140"/>
      <c r="BJ740" s="140"/>
      <c r="BK740" s="140"/>
      <c r="BL740" s="140"/>
      <c r="BM740" s="140"/>
      <c r="BN740" s="140"/>
      <c r="BO740" s="140"/>
      <c r="BP740" s="140"/>
      <c r="BQ740" s="140"/>
      <c r="BR740" s="140"/>
      <c r="BS740" s="140"/>
      <c r="BT740" s="140"/>
      <c r="BU740" s="140"/>
      <c r="BV740" s="140"/>
      <c r="BW740" s="140"/>
      <c r="BX740" s="140"/>
      <c r="BY740" s="140"/>
      <c r="BZ740" s="141"/>
      <c r="CA740" s="141"/>
      <c r="CB740" s="141"/>
      <c r="CC740" s="141"/>
      <c r="CD740" s="141"/>
      <c r="CE740" s="141"/>
      <c r="CF740" s="141"/>
    </row>
    <row r="741" spans="61:84" s="139" customFormat="1" ht="12.75" hidden="1">
      <c r="BI741" s="140"/>
      <c r="BJ741" s="140"/>
      <c r="BK741" s="140"/>
      <c r="BL741" s="140"/>
      <c r="BM741" s="140"/>
      <c r="BN741" s="140"/>
      <c r="BO741" s="140"/>
      <c r="BP741" s="140"/>
      <c r="BQ741" s="140"/>
      <c r="BR741" s="140"/>
      <c r="BS741" s="140"/>
      <c r="BT741" s="140"/>
      <c r="BU741" s="140"/>
      <c r="BV741" s="140"/>
      <c r="BW741" s="140"/>
      <c r="BX741" s="140"/>
      <c r="BY741" s="140"/>
      <c r="BZ741" s="141"/>
      <c r="CA741" s="141"/>
      <c r="CB741" s="141"/>
      <c r="CC741" s="141"/>
      <c r="CD741" s="141"/>
      <c r="CE741" s="141"/>
      <c r="CF741" s="141"/>
    </row>
    <row r="742" spans="61:84" s="139" customFormat="1" ht="12.75" hidden="1">
      <c r="BI742" s="140"/>
      <c r="BJ742" s="140"/>
      <c r="BK742" s="140"/>
      <c r="BL742" s="140"/>
      <c r="BM742" s="140"/>
      <c r="BN742" s="140"/>
      <c r="BO742" s="140"/>
      <c r="BP742" s="140"/>
      <c r="BQ742" s="140"/>
      <c r="BR742" s="140"/>
      <c r="BS742" s="140"/>
      <c r="BT742" s="140"/>
      <c r="BU742" s="140"/>
      <c r="BV742" s="140"/>
      <c r="BW742" s="140"/>
      <c r="BX742" s="140"/>
      <c r="BY742" s="140"/>
      <c r="BZ742" s="141"/>
      <c r="CA742" s="141"/>
      <c r="CB742" s="141"/>
      <c r="CC742" s="141"/>
      <c r="CD742" s="141"/>
      <c r="CE742" s="141"/>
      <c r="CF742" s="141"/>
    </row>
    <row r="743" spans="61:84" s="139" customFormat="1" ht="12.75" hidden="1">
      <c r="BI743" s="140"/>
      <c r="BJ743" s="140"/>
      <c r="BK743" s="140"/>
      <c r="BL743" s="140"/>
      <c r="BM743" s="140"/>
      <c r="BN743" s="140"/>
      <c r="BO743" s="140"/>
      <c r="BP743" s="140"/>
      <c r="BQ743" s="140"/>
      <c r="BR743" s="140"/>
      <c r="BS743" s="140"/>
      <c r="BT743" s="140"/>
      <c r="BU743" s="140"/>
      <c r="BV743" s="140"/>
      <c r="BW743" s="140"/>
      <c r="BX743" s="140"/>
      <c r="BY743" s="140"/>
      <c r="BZ743" s="141"/>
      <c r="CA743" s="141"/>
      <c r="CB743" s="141"/>
      <c r="CC743" s="141"/>
      <c r="CD743" s="141"/>
      <c r="CE743" s="141"/>
      <c r="CF743" s="141"/>
    </row>
    <row r="744" spans="61:84" s="139" customFormat="1" ht="12.75" hidden="1">
      <c r="BI744" s="140"/>
      <c r="BJ744" s="140"/>
      <c r="BK744" s="140"/>
      <c r="BL744" s="140"/>
      <c r="BM744" s="140"/>
      <c r="BN744" s="140"/>
      <c r="BO744" s="140"/>
      <c r="BP744" s="140"/>
      <c r="BQ744" s="140"/>
      <c r="BR744" s="140"/>
      <c r="BS744" s="140"/>
      <c r="BT744" s="140"/>
      <c r="BU744" s="140"/>
      <c r="BV744" s="140"/>
      <c r="BW744" s="140"/>
      <c r="BX744" s="140"/>
      <c r="BY744" s="140"/>
      <c r="BZ744" s="141"/>
      <c r="CA744" s="141"/>
      <c r="CB744" s="141"/>
      <c r="CC744" s="141"/>
      <c r="CD744" s="141"/>
      <c r="CE744" s="141"/>
      <c r="CF744" s="141"/>
    </row>
    <row r="745" spans="61:84" s="139" customFormat="1" ht="12.75" hidden="1">
      <c r="BI745" s="140"/>
      <c r="BJ745" s="140"/>
      <c r="BK745" s="140"/>
      <c r="BL745" s="140"/>
      <c r="BM745" s="140"/>
      <c r="BN745" s="140"/>
      <c r="BO745" s="140"/>
      <c r="BP745" s="140"/>
      <c r="BQ745" s="140"/>
      <c r="BR745" s="140"/>
      <c r="BS745" s="140"/>
      <c r="BT745" s="140"/>
      <c r="BU745" s="140"/>
      <c r="BV745" s="140"/>
      <c r="BW745" s="140"/>
      <c r="BX745" s="140"/>
      <c r="BY745" s="140"/>
      <c r="BZ745" s="141"/>
      <c r="CA745" s="141"/>
      <c r="CB745" s="141"/>
      <c r="CC745" s="141"/>
      <c r="CD745" s="141"/>
      <c r="CE745" s="141"/>
      <c r="CF745" s="141"/>
    </row>
    <row r="746" spans="61:84" s="139" customFormat="1" ht="12.75" hidden="1">
      <c r="BI746" s="140"/>
      <c r="BJ746" s="140"/>
      <c r="BK746" s="140"/>
      <c r="BL746" s="140"/>
      <c r="BM746" s="140"/>
      <c r="BN746" s="140"/>
      <c r="BO746" s="140"/>
      <c r="BP746" s="140"/>
      <c r="BQ746" s="140"/>
      <c r="BR746" s="140"/>
      <c r="BS746" s="140"/>
      <c r="BT746" s="140"/>
      <c r="BU746" s="140"/>
      <c r="BV746" s="140"/>
      <c r="BW746" s="140"/>
      <c r="BX746" s="140"/>
      <c r="BY746" s="140"/>
      <c r="BZ746" s="141"/>
      <c r="CA746" s="141"/>
      <c r="CB746" s="141"/>
      <c r="CC746" s="141"/>
      <c r="CD746" s="141"/>
      <c r="CE746" s="141"/>
      <c r="CF746" s="141"/>
    </row>
    <row r="747" spans="61:84" s="139" customFormat="1" ht="12.75" hidden="1">
      <c r="BI747" s="140"/>
      <c r="BJ747" s="140"/>
      <c r="BK747" s="140"/>
      <c r="BL747" s="140"/>
      <c r="BM747" s="140"/>
      <c r="BN747" s="140"/>
      <c r="BO747" s="140"/>
      <c r="BP747" s="140"/>
      <c r="BQ747" s="140"/>
      <c r="BR747" s="140"/>
      <c r="BS747" s="140"/>
      <c r="BT747" s="140"/>
      <c r="BU747" s="140"/>
      <c r="BV747" s="140"/>
      <c r="BW747" s="140"/>
      <c r="BX747" s="140"/>
      <c r="BY747" s="140"/>
      <c r="BZ747" s="141"/>
      <c r="CA747" s="141"/>
      <c r="CB747" s="141"/>
      <c r="CC747" s="141"/>
      <c r="CD747" s="141"/>
      <c r="CE747" s="141"/>
      <c r="CF747" s="141"/>
    </row>
    <row r="748" spans="61:84" s="139" customFormat="1" ht="12.75" hidden="1">
      <c r="BI748" s="140"/>
      <c r="BJ748" s="140"/>
      <c r="BK748" s="140"/>
      <c r="BL748" s="140"/>
      <c r="BM748" s="140"/>
      <c r="BN748" s="140"/>
      <c r="BO748" s="140"/>
      <c r="BP748" s="140"/>
      <c r="BQ748" s="140"/>
      <c r="BR748" s="140"/>
      <c r="BS748" s="140"/>
      <c r="BT748" s="140"/>
      <c r="BU748" s="140"/>
      <c r="BV748" s="140"/>
      <c r="BW748" s="140"/>
      <c r="BX748" s="140"/>
      <c r="BY748" s="140"/>
      <c r="BZ748" s="141"/>
      <c r="CA748" s="141"/>
      <c r="CB748" s="141"/>
      <c r="CC748" s="141"/>
      <c r="CD748" s="141"/>
      <c r="CE748" s="141"/>
      <c r="CF748" s="141"/>
    </row>
    <row r="749" spans="61:84" s="139" customFormat="1" ht="12.75" hidden="1">
      <c r="BI749" s="140"/>
      <c r="BJ749" s="140"/>
      <c r="BK749" s="140"/>
      <c r="BL749" s="140"/>
      <c r="BM749" s="140"/>
      <c r="BN749" s="140"/>
      <c r="BO749" s="140"/>
      <c r="BP749" s="140"/>
      <c r="BQ749" s="140"/>
      <c r="BR749" s="140"/>
      <c r="BS749" s="140"/>
      <c r="BT749" s="140"/>
      <c r="BU749" s="140"/>
      <c r="BV749" s="140"/>
      <c r="BW749" s="140"/>
      <c r="BX749" s="140"/>
      <c r="BY749" s="140"/>
      <c r="BZ749" s="141"/>
      <c r="CA749" s="141"/>
      <c r="CB749" s="141"/>
      <c r="CC749" s="141"/>
      <c r="CD749" s="141"/>
      <c r="CE749" s="141"/>
      <c r="CF749" s="141"/>
    </row>
    <row r="750" spans="61:84" s="139" customFormat="1" ht="12.75" hidden="1">
      <c r="BI750" s="140"/>
      <c r="BJ750" s="140"/>
      <c r="BK750" s="140"/>
      <c r="BL750" s="140"/>
      <c r="BM750" s="140"/>
      <c r="BN750" s="140"/>
      <c r="BO750" s="140"/>
      <c r="BP750" s="140"/>
      <c r="BQ750" s="140"/>
      <c r="BR750" s="140"/>
      <c r="BS750" s="140"/>
      <c r="BT750" s="140"/>
      <c r="BU750" s="140"/>
      <c r="BV750" s="140"/>
      <c r="BW750" s="140"/>
      <c r="BX750" s="140"/>
      <c r="BY750" s="140"/>
      <c r="BZ750" s="141"/>
      <c r="CA750" s="141"/>
      <c r="CB750" s="141"/>
      <c r="CC750" s="141"/>
      <c r="CD750" s="141"/>
      <c r="CE750" s="141"/>
      <c r="CF750" s="141"/>
    </row>
    <row r="751" spans="61:84" s="139" customFormat="1" ht="12.75" hidden="1">
      <c r="BI751" s="140"/>
      <c r="BJ751" s="140"/>
      <c r="BK751" s="140"/>
      <c r="BL751" s="140"/>
      <c r="BM751" s="140"/>
      <c r="BN751" s="140"/>
      <c r="BO751" s="140"/>
      <c r="BP751" s="140"/>
      <c r="BQ751" s="140"/>
      <c r="BR751" s="140"/>
      <c r="BS751" s="140"/>
      <c r="BT751" s="140"/>
      <c r="BU751" s="140"/>
      <c r="BV751" s="140"/>
      <c r="BW751" s="140"/>
      <c r="BX751" s="140"/>
      <c r="BY751" s="140"/>
      <c r="BZ751" s="141"/>
      <c r="CA751" s="141"/>
      <c r="CB751" s="141"/>
      <c r="CC751" s="141"/>
      <c r="CD751" s="141"/>
      <c r="CE751" s="141"/>
      <c r="CF751" s="141"/>
    </row>
    <row r="752" spans="61:84" s="139" customFormat="1" ht="12.75" hidden="1">
      <c r="BI752" s="140"/>
      <c r="BJ752" s="140"/>
      <c r="BK752" s="140"/>
      <c r="BL752" s="140"/>
      <c r="BM752" s="140"/>
      <c r="BN752" s="140"/>
      <c r="BO752" s="140"/>
      <c r="BP752" s="140"/>
      <c r="BQ752" s="140"/>
      <c r="BR752" s="140"/>
      <c r="BS752" s="140"/>
      <c r="BT752" s="140"/>
      <c r="BU752" s="140"/>
      <c r="BV752" s="140"/>
      <c r="BW752" s="140"/>
      <c r="BX752" s="140"/>
      <c r="BY752" s="140"/>
      <c r="BZ752" s="141"/>
      <c r="CA752" s="141"/>
      <c r="CB752" s="141"/>
      <c r="CC752" s="141"/>
      <c r="CD752" s="141"/>
      <c r="CE752" s="141"/>
      <c r="CF752" s="141"/>
    </row>
    <row r="753" spans="61:84" s="139" customFormat="1" ht="12.75" hidden="1">
      <c r="BI753" s="140"/>
      <c r="BJ753" s="140"/>
      <c r="BK753" s="140"/>
      <c r="BL753" s="140"/>
      <c r="BM753" s="140"/>
      <c r="BN753" s="140"/>
      <c r="BO753" s="140"/>
      <c r="BP753" s="140"/>
      <c r="BQ753" s="140"/>
      <c r="BR753" s="140"/>
      <c r="BS753" s="140"/>
      <c r="BT753" s="140"/>
      <c r="BU753" s="140"/>
      <c r="BV753" s="140"/>
      <c r="BW753" s="140"/>
      <c r="BX753" s="140"/>
      <c r="BY753" s="140"/>
      <c r="BZ753" s="141"/>
      <c r="CA753" s="141"/>
      <c r="CB753" s="141"/>
      <c r="CC753" s="141"/>
      <c r="CD753" s="141"/>
      <c r="CE753" s="141"/>
      <c r="CF753" s="141"/>
    </row>
    <row r="754" spans="61:84" s="139" customFormat="1" ht="12.75" hidden="1">
      <c r="BI754" s="140"/>
      <c r="BJ754" s="140"/>
      <c r="BK754" s="140"/>
      <c r="BL754" s="140"/>
      <c r="BM754" s="140"/>
      <c r="BN754" s="140"/>
      <c r="BO754" s="140"/>
      <c r="BP754" s="140"/>
      <c r="BQ754" s="140"/>
      <c r="BR754" s="140"/>
      <c r="BS754" s="140"/>
      <c r="BT754" s="140"/>
      <c r="BU754" s="140"/>
      <c r="BV754" s="140"/>
      <c r="BW754" s="140"/>
      <c r="BX754" s="140"/>
      <c r="BY754" s="140"/>
      <c r="BZ754" s="141"/>
      <c r="CA754" s="141"/>
      <c r="CB754" s="141"/>
      <c r="CC754" s="141"/>
      <c r="CD754" s="141"/>
      <c r="CE754" s="141"/>
      <c r="CF754" s="141"/>
    </row>
    <row r="755" spans="61:84" s="139" customFormat="1" ht="12.75" hidden="1">
      <c r="BI755" s="140"/>
      <c r="BJ755" s="140"/>
      <c r="BK755" s="140"/>
      <c r="BL755" s="140"/>
      <c r="BM755" s="140"/>
      <c r="BN755" s="140"/>
      <c r="BO755" s="140"/>
      <c r="BP755" s="140"/>
      <c r="BQ755" s="140"/>
      <c r="BR755" s="140"/>
      <c r="BS755" s="140"/>
      <c r="BT755" s="140"/>
      <c r="BU755" s="140"/>
      <c r="BV755" s="140"/>
      <c r="BW755" s="140"/>
      <c r="BX755" s="140"/>
      <c r="BY755" s="140"/>
      <c r="BZ755" s="141"/>
      <c r="CA755" s="141"/>
      <c r="CB755" s="141"/>
      <c r="CC755" s="141"/>
      <c r="CD755" s="141"/>
      <c r="CE755" s="141"/>
      <c r="CF755" s="141"/>
    </row>
    <row r="756" spans="61:84" s="139" customFormat="1" ht="12.75" hidden="1">
      <c r="BI756" s="140"/>
      <c r="BJ756" s="140"/>
      <c r="BK756" s="140"/>
      <c r="BL756" s="140"/>
      <c r="BM756" s="140"/>
      <c r="BN756" s="140"/>
      <c r="BO756" s="140"/>
      <c r="BP756" s="140"/>
      <c r="BQ756" s="140"/>
      <c r="BR756" s="140"/>
      <c r="BS756" s="140"/>
      <c r="BT756" s="140"/>
      <c r="BU756" s="140"/>
      <c r="BV756" s="140"/>
      <c r="BW756" s="140"/>
      <c r="BX756" s="140"/>
      <c r="BY756" s="140"/>
      <c r="BZ756" s="141"/>
      <c r="CA756" s="141"/>
      <c r="CB756" s="141"/>
      <c r="CC756" s="141"/>
      <c r="CD756" s="141"/>
      <c r="CE756" s="141"/>
      <c r="CF756" s="141"/>
    </row>
    <row r="757" spans="61:84" s="139" customFormat="1" ht="12.75" hidden="1">
      <c r="BI757" s="140"/>
      <c r="BJ757" s="140"/>
      <c r="BK757" s="140"/>
      <c r="BL757" s="140"/>
      <c r="BM757" s="140"/>
      <c r="BN757" s="140"/>
      <c r="BO757" s="140"/>
      <c r="BP757" s="140"/>
      <c r="BQ757" s="140"/>
      <c r="BR757" s="140"/>
      <c r="BS757" s="140"/>
      <c r="BT757" s="140"/>
      <c r="BU757" s="140"/>
      <c r="BV757" s="140"/>
      <c r="BW757" s="140"/>
      <c r="BX757" s="140"/>
      <c r="BY757" s="140"/>
      <c r="BZ757" s="141"/>
      <c r="CA757" s="141"/>
      <c r="CB757" s="141"/>
      <c r="CC757" s="141"/>
      <c r="CD757" s="141"/>
      <c r="CE757" s="141"/>
      <c r="CF757" s="141"/>
    </row>
    <row r="758" spans="61:84" s="139" customFormat="1" ht="12.75" hidden="1">
      <c r="BI758" s="140"/>
      <c r="BJ758" s="140"/>
      <c r="BK758" s="140"/>
      <c r="BL758" s="140"/>
      <c r="BM758" s="140"/>
      <c r="BN758" s="140"/>
      <c r="BO758" s="140"/>
      <c r="BP758" s="140"/>
      <c r="BQ758" s="140"/>
      <c r="BR758" s="140"/>
      <c r="BS758" s="140"/>
      <c r="BT758" s="140"/>
      <c r="BU758" s="140"/>
      <c r="BV758" s="140"/>
      <c r="BW758" s="140"/>
      <c r="BX758" s="140"/>
      <c r="BY758" s="140"/>
      <c r="BZ758" s="141"/>
      <c r="CA758" s="141"/>
      <c r="CB758" s="141"/>
      <c r="CC758" s="141"/>
      <c r="CD758" s="141"/>
      <c r="CE758" s="141"/>
      <c r="CF758" s="141"/>
    </row>
    <row r="759" spans="61:84" s="139" customFormat="1" ht="12.75" hidden="1">
      <c r="BI759" s="140"/>
      <c r="BJ759" s="140"/>
      <c r="BK759" s="140"/>
      <c r="BL759" s="140"/>
      <c r="BM759" s="140"/>
      <c r="BN759" s="140"/>
      <c r="BO759" s="140"/>
      <c r="BP759" s="140"/>
      <c r="BQ759" s="140"/>
      <c r="BR759" s="140"/>
      <c r="BS759" s="140"/>
      <c r="BT759" s="140"/>
      <c r="BU759" s="140"/>
      <c r="BV759" s="140"/>
      <c r="BW759" s="140"/>
      <c r="BX759" s="140"/>
      <c r="BY759" s="140"/>
      <c r="BZ759" s="141"/>
      <c r="CA759" s="141"/>
      <c r="CB759" s="141"/>
      <c r="CC759" s="141"/>
      <c r="CD759" s="141"/>
      <c r="CE759" s="141"/>
      <c r="CF759" s="141"/>
    </row>
    <row r="760" spans="61:84" s="139" customFormat="1" ht="12.75" hidden="1">
      <c r="BI760" s="140"/>
      <c r="BJ760" s="140"/>
      <c r="BK760" s="140"/>
      <c r="BL760" s="140"/>
      <c r="BM760" s="140"/>
      <c r="BN760" s="140"/>
      <c r="BO760" s="140"/>
      <c r="BP760" s="140"/>
      <c r="BQ760" s="140"/>
      <c r="BR760" s="140"/>
      <c r="BS760" s="140"/>
      <c r="BT760" s="140"/>
      <c r="BU760" s="140"/>
      <c r="BV760" s="140"/>
      <c r="BW760" s="140"/>
      <c r="BX760" s="140"/>
      <c r="BY760" s="140"/>
      <c r="BZ760" s="141"/>
      <c r="CA760" s="141"/>
      <c r="CB760" s="141"/>
      <c r="CC760" s="141"/>
      <c r="CD760" s="141"/>
      <c r="CE760" s="141"/>
      <c r="CF760" s="141"/>
    </row>
    <row r="761" spans="61:84" s="139" customFormat="1" ht="12.75" hidden="1">
      <c r="BI761" s="140"/>
      <c r="BJ761" s="140"/>
      <c r="BK761" s="140"/>
      <c r="BL761" s="140"/>
      <c r="BM761" s="140"/>
      <c r="BN761" s="140"/>
      <c r="BO761" s="140"/>
      <c r="BP761" s="140"/>
      <c r="BQ761" s="140"/>
      <c r="BR761" s="140"/>
      <c r="BS761" s="140"/>
      <c r="BT761" s="140"/>
      <c r="BU761" s="140"/>
      <c r="BV761" s="140"/>
      <c r="BW761" s="140"/>
      <c r="BX761" s="140"/>
      <c r="BY761" s="140"/>
      <c r="BZ761" s="141"/>
      <c r="CA761" s="141"/>
      <c r="CB761" s="141"/>
      <c r="CC761" s="141"/>
      <c r="CD761" s="141"/>
      <c r="CE761" s="141"/>
      <c r="CF761" s="141"/>
    </row>
    <row r="762" spans="61:84" s="139" customFormat="1" ht="12.75" hidden="1">
      <c r="BI762" s="140"/>
      <c r="BJ762" s="140"/>
      <c r="BK762" s="140"/>
      <c r="BL762" s="140"/>
      <c r="BM762" s="140"/>
      <c r="BN762" s="140"/>
      <c r="BO762" s="140"/>
      <c r="BP762" s="140"/>
      <c r="BQ762" s="140"/>
      <c r="BR762" s="140"/>
      <c r="BS762" s="140"/>
      <c r="BT762" s="140"/>
      <c r="BU762" s="140"/>
      <c r="BV762" s="140"/>
      <c r="BW762" s="140"/>
      <c r="BX762" s="140"/>
      <c r="BY762" s="140"/>
      <c r="BZ762" s="141"/>
      <c r="CA762" s="141"/>
      <c r="CB762" s="141"/>
      <c r="CC762" s="141"/>
      <c r="CD762" s="141"/>
      <c r="CE762" s="141"/>
      <c r="CF762" s="141"/>
    </row>
    <row r="763" spans="61:84" s="139" customFormat="1" ht="12.75" hidden="1">
      <c r="BI763" s="140"/>
      <c r="BJ763" s="140"/>
      <c r="BK763" s="140"/>
      <c r="BL763" s="140"/>
      <c r="BM763" s="140"/>
      <c r="BN763" s="140"/>
      <c r="BO763" s="140"/>
      <c r="BP763" s="140"/>
      <c r="BQ763" s="140"/>
      <c r="BR763" s="140"/>
      <c r="BS763" s="140"/>
      <c r="BT763" s="140"/>
      <c r="BU763" s="140"/>
      <c r="BV763" s="140"/>
      <c r="BW763" s="140"/>
      <c r="BX763" s="140"/>
      <c r="BY763" s="140"/>
      <c r="BZ763" s="141"/>
      <c r="CA763" s="141"/>
      <c r="CB763" s="141"/>
      <c r="CC763" s="141"/>
      <c r="CD763" s="141"/>
      <c r="CE763" s="141"/>
      <c r="CF763" s="141"/>
    </row>
    <row r="764" spans="61:84" s="139" customFormat="1" ht="12.75" hidden="1">
      <c r="BI764" s="140"/>
      <c r="BJ764" s="140"/>
      <c r="BK764" s="140"/>
      <c r="BL764" s="140"/>
      <c r="BM764" s="140"/>
      <c r="BN764" s="140"/>
      <c r="BO764" s="140"/>
      <c r="BP764" s="140"/>
      <c r="BQ764" s="140"/>
      <c r="BR764" s="140"/>
      <c r="BS764" s="140"/>
      <c r="BT764" s="140"/>
      <c r="BU764" s="140"/>
      <c r="BV764" s="140"/>
      <c r="BW764" s="140"/>
      <c r="BX764" s="140"/>
      <c r="BY764" s="140"/>
      <c r="BZ764" s="141"/>
      <c r="CA764" s="141"/>
      <c r="CB764" s="141"/>
      <c r="CC764" s="141"/>
      <c r="CD764" s="141"/>
      <c r="CE764" s="141"/>
      <c r="CF764" s="141"/>
    </row>
    <row r="765" spans="61:84" s="139" customFormat="1" ht="12.75" hidden="1">
      <c r="BI765" s="140"/>
      <c r="BJ765" s="140"/>
      <c r="BK765" s="140"/>
      <c r="BL765" s="140"/>
      <c r="BM765" s="140"/>
      <c r="BN765" s="140"/>
      <c r="BO765" s="140"/>
      <c r="BP765" s="140"/>
      <c r="BQ765" s="140"/>
      <c r="BR765" s="140"/>
      <c r="BS765" s="140"/>
      <c r="BT765" s="140"/>
      <c r="BU765" s="140"/>
      <c r="BV765" s="140"/>
      <c r="BW765" s="140"/>
      <c r="BX765" s="140"/>
      <c r="BY765" s="140"/>
      <c r="BZ765" s="141"/>
      <c r="CA765" s="141"/>
      <c r="CB765" s="141"/>
      <c r="CC765" s="141"/>
      <c r="CD765" s="141"/>
      <c r="CE765" s="141"/>
      <c r="CF765" s="141"/>
    </row>
    <row r="766" spans="61:84" s="139" customFormat="1" ht="12.75" hidden="1">
      <c r="BI766" s="140"/>
      <c r="BJ766" s="140"/>
      <c r="BK766" s="140"/>
      <c r="BL766" s="140"/>
      <c r="BM766" s="140"/>
      <c r="BN766" s="140"/>
      <c r="BO766" s="140"/>
      <c r="BP766" s="140"/>
      <c r="BQ766" s="140"/>
      <c r="BR766" s="140"/>
      <c r="BS766" s="140"/>
      <c r="BT766" s="140"/>
      <c r="BU766" s="140"/>
      <c r="BV766" s="140"/>
      <c r="BW766" s="140"/>
      <c r="BX766" s="140"/>
      <c r="BY766" s="140"/>
      <c r="BZ766" s="141"/>
      <c r="CA766" s="141"/>
      <c r="CB766" s="141"/>
      <c r="CC766" s="141"/>
      <c r="CD766" s="141"/>
      <c r="CE766" s="141"/>
      <c r="CF766" s="141"/>
    </row>
    <row r="767" spans="61:84" s="139" customFormat="1" ht="12.75" hidden="1">
      <c r="BI767" s="140"/>
      <c r="BJ767" s="140"/>
      <c r="BK767" s="140"/>
      <c r="BL767" s="140"/>
      <c r="BM767" s="140"/>
      <c r="BN767" s="140"/>
      <c r="BO767" s="140"/>
      <c r="BP767" s="140"/>
      <c r="BQ767" s="140"/>
      <c r="BR767" s="140"/>
      <c r="BS767" s="140"/>
      <c r="BT767" s="140"/>
      <c r="BU767" s="140"/>
      <c r="BV767" s="140"/>
      <c r="BW767" s="140"/>
      <c r="BX767" s="140"/>
      <c r="BY767" s="140"/>
      <c r="BZ767" s="141"/>
      <c r="CA767" s="141"/>
      <c r="CB767" s="141"/>
      <c r="CC767" s="141"/>
      <c r="CD767" s="141"/>
      <c r="CE767" s="141"/>
      <c r="CF767" s="141"/>
    </row>
    <row r="768" spans="61:84" s="139" customFormat="1" ht="12.75" hidden="1">
      <c r="BI768" s="140"/>
      <c r="BJ768" s="140"/>
      <c r="BK768" s="140"/>
      <c r="BL768" s="140"/>
      <c r="BM768" s="140"/>
      <c r="BN768" s="140"/>
      <c r="BO768" s="140"/>
      <c r="BP768" s="140"/>
      <c r="BQ768" s="140"/>
      <c r="BR768" s="140"/>
      <c r="BS768" s="140"/>
      <c r="BT768" s="140"/>
      <c r="BU768" s="140"/>
      <c r="BV768" s="140"/>
      <c r="BW768" s="140"/>
      <c r="BX768" s="140"/>
      <c r="BY768" s="140"/>
      <c r="BZ768" s="141"/>
      <c r="CA768" s="141"/>
      <c r="CB768" s="141"/>
      <c r="CC768" s="141"/>
      <c r="CD768" s="141"/>
      <c r="CE768" s="141"/>
      <c r="CF768" s="141"/>
    </row>
    <row r="769" spans="61:84" s="139" customFormat="1" ht="12.75" hidden="1">
      <c r="BI769" s="140"/>
      <c r="BJ769" s="140"/>
      <c r="BK769" s="140"/>
      <c r="BL769" s="140"/>
      <c r="BM769" s="140"/>
      <c r="BN769" s="140"/>
      <c r="BO769" s="140"/>
      <c r="BP769" s="140"/>
      <c r="BQ769" s="140"/>
      <c r="BR769" s="140"/>
      <c r="BS769" s="140"/>
      <c r="BT769" s="140"/>
      <c r="BU769" s="140"/>
      <c r="BV769" s="140"/>
      <c r="BW769" s="140"/>
      <c r="BX769" s="140"/>
      <c r="BY769" s="140"/>
      <c r="BZ769" s="141"/>
      <c r="CA769" s="141"/>
      <c r="CB769" s="141"/>
      <c r="CC769" s="141"/>
      <c r="CD769" s="141"/>
      <c r="CE769" s="141"/>
      <c r="CF769" s="141"/>
    </row>
    <row r="770" spans="61:84" s="139" customFormat="1" ht="12.75" hidden="1">
      <c r="BI770" s="140"/>
      <c r="BJ770" s="140"/>
      <c r="BK770" s="140"/>
      <c r="BL770" s="140"/>
      <c r="BM770" s="140"/>
      <c r="BN770" s="140"/>
      <c r="BO770" s="140"/>
      <c r="BP770" s="140"/>
      <c r="BQ770" s="140"/>
      <c r="BR770" s="140"/>
      <c r="BS770" s="140"/>
      <c r="BT770" s="140"/>
      <c r="BU770" s="140"/>
      <c r="BV770" s="140"/>
      <c r="BW770" s="140"/>
      <c r="BX770" s="140"/>
      <c r="BY770" s="140"/>
      <c r="BZ770" s="141"/>
      <c r="CA770" s="141"/>
      <c r="CB770" s="141"/>
      <c r="CC770" s="141"/>
      <c r="CD770" s="141"/>
      <c r="CE770" s="141"/>
      <c r="CF770" s="141"/>
    </row>
    <row r="771" spans="61:84" s="139" customFormat="1" ht="12.75" hidden="1">
      <c r="BI771" s="140"/>
      <c r="BJ771" s="140"/>
      <c r="BK771" s="140"/>
      <c r="BL771" s="140"/>
      <c r="BM771" s="140"/>
      <c r="BN771" s="140"/>
      <c r="BO771" s="140"/>
      <c r="BP771" s="140"/>
      <c r="BQ771" s="140"/>
      <c r="BR771" s="140"/>
      <c r="BS771" s="140"/>
      <c r="BT771" s="140"/>
      <c r="BU771" s="140"/>
      <c r="BV771" s="140"/>
      <c r="BW771" s="140"/>
      <c r="BX771" s="140"/>
      <c r="BY771" s="140"/>
      <c r="BZ771" s="141"/>
      <c r="CA771" s="141"/>
      <c r="CB771" s="141"/>
      <c r="CC771" s="141"/>
      <c r="CD771" s="141"/>
      <c r="CE771" s="141"/>
      <c r="CF771" s="141"/>
    </row>
    <row r="772" spans="61:84" s="139" customFormat="1" ht="12.75" hidden="1">
      <c r="BI772" s="140"/>
      <c r="BJ772" s="140"/>
      <c r="BK772" s="140"/>
      <c r="BL772" s="140"/>
      <c r="BM772" s="140"/>
      <c r="BN772" s="140"/>
      <c r="BO772" s="140"/>
      <c r="BP772" s="140"/>
      <c r="BQ772" s="140"/>
      <c r="BR772" s="140"/>
      <c r="BS772" s="140"/>
      <c r="BT772" s="140"/>
      <c r="BU772" s="140"/>
      <c r="BV772" s="140"/>
      <c r="BW772" s="140"/>
      <c r="BX772" s="140"/>
      <c r="BY772" s="140"/>
      <c r="BZ772" s="141"/>
      <c r="CA772" s="141"/>
      <c r="CB772" s="141"/>
      <c r="CC772" s="141"/>
      <c r="CD772" s="141"/>
      <c r="CE772" s="141"/>
      <c r="CF772" s="141"/>
    </row>
    <row r="773" spans="61:84" s="139" customFormat="1" ht="12.75" hidden="1">
      <c r="BI773" s="140"/>
      <c r="BJ773" s="140"/>
      <c r="BK773" s="140"/>
      <c r="BL773" s="140"/>
      <c r="BM773" s="140"/>
      <c r="BN773" s="140"/>
      <c r="BO773" s="140"/>
      <c r="BP773" s="140"/>
      <c r="BQ773" s="140"/>
      <c r="BR773" s="140"/>
      <c r="BS773" s="140"/>
      <c r="BT773" s="140"/>
      <c r="BU773" s="140"/>
      <c r="BV773" s="140"/>
      <c r="BW773" s="140"/>
      <c r="BX773" s="140"/>
      <c r="BY773" s="140"/>
      <c r="BZ773" s="141"/>
      <c r="CA773" s="141"/>
      <c r="CB773" s="141"/>
      <c r="CC773" s="141"/>
      <c r="CD773" s="141"/>
      <c r="CE773" s="141"/>
      <c r="CF773" s="141"/>
    </row>
    <row r="774" spans="61:84" s="139" customFormat="1" ht="12.75" hidden="1">
      <c r="BI774" s="140"/>
      <c r="BJ774" s="140"/>
      <c r="BK774" s="140"/>
      <c r="BL774" s="140"/>
      <c r="BM774" s="140"/>
      <c r="BN774" s="140"/>
      <c r="BO774" s="140"/>
      <c r="BP774" s="140"/>
      <c r="BQ774" s="140"/>
      <c r="BR774" s="140"/>
      <c r="BS774" s="140"/>
      <c r="BT774" s="140"/>
      <c r="BU774" s="140"/>
      <c r="BV774" s="140"/>
      <c r="BW774" s="140"/>
      <c r="BX774" s="140"/>
      <c r="BY774" s="140"/>
      <c r="BZ774" s="141"/>
      <c r="CA774" s="141"/>
      <c r="CB774" s="141"/>
      <c r="CC774" s="141"/>
      <c r="CD774" s="141"/>
      <c r="CE774" s="141"/>
      <c r="CF774" s="141"/>
    </row>
    <row r="775" spans="61:84" s="139" customFormat="1" ht="12.75" hidden="1">
      <c r="BI775" s="140"/>
      <c r="BJ775" s="140"/>
      <c r="BK775" s="140"/>
      <c r="BL775" s="140"/>
      <c r="BM775" s="140"/>
      <c r="BN775" s="140"/>
      <c r="BO775" s="140"/>
      <c r="BP775" s="140"/>
      <c r="BQ775" s="140"/>
      <c r="BR775" s="140"/>
      <c r="BS775" s="140"/>
      <c r="BT775" s="140"/>
      <c r="BU775" s="140"/>
      <c r="BV775" s="140"/>
      <c r="BW775" s="140"/>
      <c r="BX775" s="140"/>
      <c r="BY775" s="140"/>
      <c r="BZ775" s="141"/>
      <c r="CA775" s="141"/>
      <c r="CB775" s="141"/>
      <c r="CC775" s="141"/>
      <c r="CD775" s="141"/>
      <c r="CE775" s="141"/>
      <c r="CF775" s="141"/>
    </row>
    <row r="776" spans="61:84" s="139" customFormat="1" ht="12.75" hidden="1">
      <c r="BI776" s="140"/>
      <c r="BJ776" s="140"/>
      <c r="BK776" s="140"/>
      <c r="BL776" s="140"/>
      <c r="BM776" s="140"/>
      <c r="BN776" s="140"/>
      <c r="BO776" s="140"/>
      <c r="BP776" s="140"/>
      <c r="BQ776" s="140"/>
      <c r="BR776" s="140"/>
      <c r="BS776" s="140"/>
      <c r="BT776" s="140"/>
      <c r="BU776" s="140"/>
      <c r="BV776" s="140"/>
      <c r="BW776" s="140"/>
      <c r="BX776" s="140"/>
      <c r="BY776" s="140"/>
      <c r="BZ776" s="141"/>
      <c r="CA776" s="141"/>
      <c r="CB776" s="141"/>
      <c r="CC776" s="141"/>
      <c r="CD776" s="141"/>
      <c r="CE776" s="141"/>
      <c r="CF776" s="141"/>
    </row>
    <row r="777" spans="61:84" s="139" customFormat="1" ht="12.75" hidden="1">
      <c r="BI777" s="140"/>
      <c r="BJ777" s="140"/>
      <c r="BK777" s="140"/>
      <c r="BL777" s="140"/>
      <c r="BM777" s="140"/>
      <c r="BN777" s="140"/>
      <c r="BO777" s="140"/>
      <c r="BP777" s="140"/>
      <c r="BQ777" s="140"/>
      <c r="BR777" s="140"/>
      <c r="BS777" s="140"/>
      <c r="BT777" s="140"/>
      <c r="BU777" s="140"/>
      <c r="BV777" s="140"/>
      <c r="BW777" s="140"/>
      <c r="BX777" s="140"/>
      <c r="BY777" s="140"/>
      <c r="BZ777" s="141"/>
      <c r="CA777" s="141"/>
      <c r="CB777" s="141"/>
      <c r="CC777" s="141"/>
      <c r="CD777" s="141"/>
      <c r="CE777" s="141"/>
      <c r="CF777" s="141"/>
    </row>
    <row r="778" spans="61:84" s="139" customFormat="1" ht="12.75" hidden="1">
      <c r="BI778" s="140"/>
      <c r="BJ778" s="140"/>
      <c r="BK778" s="140"/>
      <c r="BL778" s="140"/>
      <c r="BM778" s="140"/>
      <c r="BN778" s="140"/>
      <c r="BO778" s="140"/>
      <c r="BP778" s="140"/>
      <c r="BQ778" s="140"/>
      <c r="BR778" s="140"/>
      <c r="BS778" s="140"/>
      <c r="BT778" s="140"/>
      <c r="BU778" s="140"/>
      <c r="BV778" s="140"/>
      <c r="BW778" s="140"/>
      <c r="BX778" s="140"/>
      <c r="BY778" s="140"/>
      <c r="BZ778" s="141"/>
      <c r="CA778" s="141"/>
      <c r="CB778" s="141"/>
      <c r="CC778" s="141"/>
      <c r="CD778" s="141"/>
      <c r="CE778" s="141"/>
      <c r="CF778" s="141"/>
    </row>
    <row r="779" spans="61:84" s="139" customFormat="1" ht="12.75" hidden="1">
      <c r="BI779" s="140"/>
      <c r="BJ779" s="140"/>
      <c r="BK779" s="140"/>
      <c r="BL779" s="140"/>
      <c r="BM779" s="140"/>
      <c r="BN779" s="140"/>
      <c r="BO779" s="140"/>
      <c r="BP779" s="140"/>
      <c r="BQ779" s="140"/>
      <c r="BR779" s="140"/>
      <c r="BS779" s="140"/>
      <c r="BT779" s="140"/>
      <c r="BU779" s="140"/>
      <c r="BV779" s="140"/>
      <c r="BW779" s="140"/>
      <c r="BX779" s="140"/>
      <c r="BY779" s="140"/>
      <c r="BZ779" s="141"/>
      <c r="CA779" s="141"/>
      <c r="CB779" s="141"/>
      <c r="CC779" s="141"/>
      <c r="CD779" s="141"/>
      <c r="CE779" s="141"/>
      <c r="CF779" s="141"/>
    </row>
    <row r="780" spans="61:84" s="139" customFormat="1" ht="12.75" hidden="1">
      <c r="BI780" s="140"/>
      <c r="BJ780" s="140"/>
      <c r="BK780" s="140"/>
      <c r="BL780" s="140"/>
      <c r="BM780" s="140"/>
      <c r="BN780" s="140"/>
      <c r="BO780" s="140"/>
      <c r="BP780" s="140"/>
      <c r="BQ780" s="140"/>
      <c r="BR780" s="140"/>
      <c r="BS780" s="140"/>
      <c r="BT780" s="140"/>
      <c r="BU780" s="140"/>
      <c r="BV780" s="140"/>
      <c r="BW780" s="140"/>
      <c r="BX780" s="140"/>
      <c r="BY780" s="140"/>
      <c r="BZ780" s="141"/>
      <c r="CA780" s="141"/>
      <c r="CB780" s="141"/>
      <c r="CC780" s="141"/>
      <c r="CD780" s="141"/>
      <c r="CE780" s="141"/>
      <c r="CF780" s="141"/>
    </row>
    <row r="781" spans="61:84" s="139" customFormat="1" ht="12.75" hidden="1">
      <c r="BI781" s="140"/>
      <c r="BJ781" s="140"/>
      <c r="BK781" s="140"/>
      <c r="BL781" s="140"/>
      <c r="BM781" s="140"/>
      <c r="BN781" s="140"/>
      <c r="BO781" s="140"/>
      <c r="BP781" s="140"/>
      <c r="BQ781" s="140"/>
      <c r="BR781" s="140"/>
      <c r="BS781" s="140"/>
      <c r="BT781" s="140"/>
      <c r="BU781" s="140"/>
      <c r="BV781" s="140"/>
      <c r="BW781" s="140"/>
      <c r="BX781" s="140"/>
      <c r="BY781" s="140"/>
      <c r="BZ781" s="141"/>
      <c r="CA781" s="141"/>
      <c r="CB781" s="141"/>
      <c r="CC781" s="141"/>
      <c r="CD781" s="141"/>
      <c r="CE781" s="141"/>
      <c r="CF781" s="141"/>
    </row>
    <row r="782" spans="61:84" s="139" customFormat="1" ht="12.75" hidden="1">
      <c r="BI782" s="140"/>
      <c r="BJ782" s="140"/>
      <c r="BK782" s="140"/>
      <c r="BL782" s="140"/>
      <c r="BM782" s="140"/>
      <c r="BN782" s="140"/>
      <c r="BO782" s="140"/>
      <c r="BP782" s="140"/>
      <c r="BQ782" s="140"/>
      <c r="BR782" s="140"/>
      <c r="BS782" s="140"/>
      <c r="BT782" s="140"/>
      <c r="BU782" s="140"/>
      <c r="BV782" s="140"/>
      <c r="BW782" s="140"/>
      <c r="BX782" s="140"/>
      <c r="BY782" s="140"/>
      <c r="BZ782" s="141"/>
      <c r="CA782" s="141"/>
      <c r="CB782" s="141"/>
      <c r="CC782" s="141"/>
      <c r="CD782" s="141"/>
      <c r="CE782" s="141"/>
      <c r="CF782" s="141"/>
    </row>
    <row r="783" spans="61:84" s="139" customFormat="1" ht="12.75" hidden="1">
      <c r="BI783" s="140"/>
      <c r="BJ783" s="140"/>
      <c r="BK783" s="140"/>
      <c r="BL783" s="140"/>
      <c r="BM783" s="140"/>
      <c r="BN783" s="140"/>
      <c r="BO783" s="140"/>
      <c r="BP783" s="140"/>
      <c r="BQ783" s="140"/>
      <c r="BR783" s="140"/>
      <c r="BS783" s="140"/>
      <c r="BT783" s="140"/>
      <c r="BU783" s="140"/>
      <c r="BV783" s="140"/>
      <c r="BW783" s="140"/>
      <c r="BX783" s="140"/>
      <c r="BY783" s="140"/>
      <c r="BZ783" s="141"/>
      <c r="CA783" s="141"/>
      <c r="CB783" s="141"/>
      <c r="CC783" s="141"/>
      <c r="CD783" s="141"/>
      <c r="CE783" s="141"/>
      <c r="CF783" s="141"/>
    </row>
    <row r="784" spans="61:84" s="139" customFormat="1" ht="12.75" hidden="1">
      <c r="BI784" s="140"/>
      <c r="BJ784" s="140"/>
      <c r="BK784" s="140"/>
      <c r="BL784" s="140"/>
      <c r="BM784" s="140"/>
      <c r="BN784" s="140"/>
      <c r="BO784" s="140"/>
      <c r="BP784" s="140"/>
      <c r="BQ784" s="140"/>
      <c r="BR784" s="140"/>
      <c r="BS784" s="140"/>
      <c r="BT784" s="140"/>
      <c r="BU784" s="140"/>
      <c r="BV784" s="140"/>
      <c r="BW784" s="140"/>
      <c r="BX784" s="140"/>
      <c r="BY784" s="140"/>
      <c r="BZ784" s="141"/>
      <c r="CA784" s="141"/>
      <c r="CB784" s="141"/>
      <c r="CC784" s="141"/>
      <c r="CD784" s="141"/>
      <c r="CE784" s="141"/>
      <c r="CF784" s="141"/>
    </row>
    <row r="785" spans="61:84" s="139" customFormat="1" ht="12.75" hidden="1">
      <c r="BI785" s="140"/>
      <c r="BJ785" s="140"/>
      <c r="BK785" s="140"/>
      <c r="BL785" s="140"/>
      <c r="BM785" s="140"/>
      <c r="BN785" s="140"/>
      <c r="BO785" s="140"/>
      <c r="BP785" s="140"/>
      <c r="BQ785" s="140"/>
      <c r="BR785" s="140"/>
      <c r="BS785" s="140"/>
      <c r="BT785" s="140"/>
      <c r="BU785" s="140"/>
      <c r="BV785" s="140"/>
      <c r="BW785" s="140"/>
      <c r="BX785" s="140"/>
      <c r="BY785" s="140"/>
      <c r="BZ785" s="141"/>
      <c r="CA785" s="141"/>
      <c r="CB785" s="141"/>
      <c r="CC785" s="141"/>
      <c r="CD785" s="141"/>
      <c r="CE785" s="141"/>
      <c r="CF785" s="141"/>
    </row>
    <row r="786" spans="61:84" s="139" customFormat="1" ht="12.75" hidden="1">
      <c r="BI786" s="140"/>
      <c r="BJ786" s="140"/>
      <c r="BK786" s="140"/>
      <c r="BL786" s="140"/>
      <c r="BM786" s="140"/>
      <c r="BN786" s="140"/>
      <c r="BO786" s="140"/>
      <c r="BP786" s="140"/>
      <c r="BQ786" s="140"/>
      <c r="BR786" s="140"/>
      <c r="BS786" s="140"/>
      <c r="BT786" s="140"/>
      <c r="BU786" s="140"/>
      <c r="BV786" s="140"/>
      <c r="BW786" s="140"/>
      <c r="BX786" s="140"/>
      <c r="BY786" s="140"/>
      <c r="BZ786" s="141"/>
      <c r="CA786" s="141"/>
      <c r="CB786" s="141"/>
      <c r="CC786" s="141"/>
      <c r="CD786" s="141"/>
      <c r="CE786" s="141"/>
      <c r="CF786" s="141"/>
    </row>
    <row r="787" spans="61:84" s="139" customFormat="1" ht="12.75" hidden="1">
      <c r="BI787" s="140"/>
      <c r="BJ787" s="140"/>
      <c r="BK787" s="140"/>
      <c r="BL787" s="140"/>
      <c r="BM787" s="140"/>
      <c r="BN787" s="140"/>
      <c r="BO787" s="140"/>
      <c r="BP787" s="140"/>
      <c r="BQ787" s="140"/>
      <c r="BR787" s="140"/>
      <c r="BS787" s="140"/>
      <c r="BT787" s="140"/>
      <c r="BU787" s="140"/>
      <c r="BV787" s="140"/>
      <c r="BW787" s="140"/>
      <c r="BX787" s="140"/>
      <c r="BY787" s="140"/>
      <c r="BZ787" s="141"/>
      <c r="CA787" s="141"/>
      <c r="CB787" s="141"/>
      <c r="CC787" s="141"/>
      <c r="CD787" s="141"/>
      <c r="CE787" s="141"/>
      <c r="CF787" s="141"/>
    </row>
    <row r="788" spans="61:84" s="139" customFormat="1" ht="12.75" hidden="1">
      <c r="BI788" s="140"/>
      <c r="BJ788" s="140"/>
      <c r="BK788" s="140"/>
      <c r="BL788" s="140"/>
      <c r="BM788" s="140"/>
      <c r="BN788" s="140"/>
      <c r="BO788" s="140"/>
      <c r="BP788" s="140"/>
      <c r="BQ788" s="140"/>
      <c r="BR788" s="140"/>
      <c r="BS788" s="140"/>
      <c r="BT788" s="140"/>
      <c r="BU788" s="140"/>
      <c r="BV788" s="140"/>
      <c r="BW788" s="140"/>
      <c r="BX788" s="140"/>
      <c r="BY788" s="140"/>
      <c r="BZ788" s="141"/>
      <c r="CA788" s="141"/>
      <c r="CB788" s="141"/>
      <c r="CC788" s="141"/>
      <c r="CD788" s="141"/>
      <c r="CE788" s="141"/>
      <c r="CF788" s="141"/>
    </row>
    <row r="789" spans="61:84" s="139" customFormat="1" ht="12.75" hidden="1">
      <c r="BI789" s="140"/>
      <c r="BJ789" s="140"/>
      <c r="BK789" s="140"/>
      <c r="BL789" s="140"/>
      <c r="BM789" s="140"/>
      <c r="BN789" s="140"/>
      <c r="BO789" s="140"/>
      <c r="BP789" s="140"/>
      <c r="BQ789" s="140"/>
      <c r="BR789" s="140"/>
      <c r="BS789" s="140"/>
      <c r="BT789" s="140"/>
      <c r="BU789" s="140"/>
      <c r="BV789" s="140"/>
      <c r="BW789" s="140"/>
      <c r="BX789" s="140"/>
      <c r="BY789" s="140"/>
      <c r="BZ789" s="141"/>
      <c r="CA789" s="141"/>
      <c r="CB789" s="141"/>
      <c r="CC789" s="141"/>
      <c r="CD789" s="141"/>
      <c r="CE789" s="141"/>
      <c r="CF789" s="141"/>
    </row>
    <row r="790" spans="61:84" s="139" customFormat="1" ht="12.75" hidden="1">
      <c r="BI790" s="140"/>
      <c r="BJ790" s="140"/>
      <c r="BK790" s="140"/>
      <c r="BL790" s="140"/>
      <c r="BM790" s="140"/>
      <c r="BN790" s="140"/>
      <c r="BO790" s="140"/>
      <c r="BP790" s="140"/>
      <c r="BQ790" s="140"/>
      <c r="BR790" s="140"/>
      <c r="BS790" s="140"/>
      <c r="BT790" s="140"/>
      <c r="BU790" s="140"/>
      <c r="BV790" s="140"/>
      <c r="BW790" s="140"/>
      <c r="BX790" s="140"/>
      <c r="BY790" s="140"/>
      <c r="BZ790" s="141"/>
      <c r="CA790" s="141"/>
      <c r="CB790" s="141"/>
      <c r="CC790" s="141"/>
      <c r="CD790" s="141"/>
      <c r="CE790" s="141"/>
      <c r="CF790" s="141"/>
    </row>
    <row r="791" spans="61:84" s="139" customFormat="1" ht="12.75" hidden="1">
      <c r="BI791" s="140"/>
      <c r="BJ791" s="140"/>
      <c r="BK791" s="140"/>
      <c r="BL791" s="140"/>
      <c r="BM791" s="140"/>
      <c r="BN791" s="140"/>
      <c r="BO791" s="140"/>
      <c r="BP791" s="140"/>
      <c r="BQ791" s="140"/>
      <c r="BR791" s="140"/>
      <c r="BS791" s="140"/>
      <c r="BT791" s="140"/>
      <c r="BU791" s="140"/>
      <c r="BV791" s="140"/>
      <c r="BW791" s="140"/>
      <c r="BX791" s="140"/>
      <c r="BY791" s="140"/>
      <c r="BZ791" s="141"/>
      <c r="CA791" s="141"/>
      <c r="CB791" s="141"/>
      <c r="CC791" s="141"/>
      <c r="CD791" s="141"/>
      <c r="CE791" s="141"/>
      <c r="CF791" s="141"/>
    </row>
    <row r="792" spans="61:84" s="139" customFormat="1" ht="12.75" hidden="1">
      <c r="BI792" s="140"/>
      <c r="BJ792" s="140"/>
      <c r="BK792" s="140"/>
      <c r="BL792" s="140"/>
      <c r="BM792" s="140"/>
      <c r="BN792" s="140"/>
      <c r="BO792" s="140"/>
      <c r="BP792" s="140"/>
      <c r="BQ792" s="140"/>
      <c r="BR792" s="140"/>
      <c r="BS792" s="140"/>
      <c r="BT792" s="140"/>
      <c r="BU792" s="140"/>
      <c r="BV792" s="140"/>
      <c r="BW792" s="140"/>
      <c r="BX792" s="140"/>
      <c r="BY792" s="140"/>
      <c r="BZ792" s="141"/>
      <c r="CA792" s="141"/>
      <c r="CB792" s="141"/>
      <c r="CC792" s="141"/>
      <c r="CD792" s="141"/>
      <c r="CE792" s="141"/>
      <c r="CF792" s="141"/>
    </row>
    <row r="793" spans="61:84" s="139" customFormat="1" ht="12.75" hidden="1">
      <c r="BI793" s="140"/>
      <c r="BJ793" s="140"/>
      <c r="BK793" s="140"/>
      <c r="BL793" s="140"/>
      <c r="BM793" s="140"/>
      <c r="BN793" s="140"/>
      <c r="BO793" s="140"/>
      <c r="BP793" s="140"/>
      <c r="BQ793" s="140"/>
      <c r="BR793" s="140"/>
      <c r="BS793" s="140"/>
      <c r="BT793" s="140"/>
      <c r="BU793" s="140"/>
      <c r="BV793" s="140"/>
      <c r="BW793" s="140"/>
      <c r="BX793" s="140"/>
      <c r="BY793" s="140"/>
      <c r="BZ793" s="141"/>
      <c r="CA793" s="141"/>
      <c r="CB793" s="141"/>
      <c r="CC793" s="141"/>
      <c r="CD793" s="141"/>
      <c r="CE793" s="141"/>
      <c r="CF793" s="141"/>
    </row>
    <row r="794" spans="61:84" s="139" customFormat="1" ht="12.75" hidden="1">
      <c r="BI794" s="140"/>
      <c r="BJ794" s="140"/>
      <c r="BK794" s="140"/>
      <c r="BL794" s="140"/>
      <c r="BM794" s="140"/>
      <c r="BN794" s="140"/>
      <c r="BO794" s="140"/>
      <c r="BP794" s="140"/>
      <c r="BQ794" s="140"/>
      <c r="BR794" s="140"/>
      <c r="BS794" s="140"/>
      <c r="BT794" s="140"/>
      <c r="BU794" s="140"/>
      <c r="BV794" s="140"/>
      <c r="BW794" s="140"/>
      <c r="BX794" s="140"/>
      <c r="BY794" s="140"/>
      <c r="BZ794" s="141"/>
      <c r="CA794" s="141"/>
      <c r="CB794" s="141"/>
      <c r="CC794" s="141"/>
      <c r="CD794" s="141"/>
      <c r="CE794" s="141"/>
      <c r="CF794" s="141"/>
    </row>
    <row r="795" spans="61:84" s="139" customFormat="1" ht="12.75" hidden="1">
      <c r="BI795" s="140"/>
      <c r="BJ795" s="140"/>
      <c r="BK795" s="140"/>
      <c r="BL795" s="140"/>
      <c r="BM795" s="140"/>
      <c r="BN795" s="140"/>
      <c r="BO795" s="140"/>
      <c r="BP795" s="140"/>
      <c r="BQ795" s="140"/>
      <c r="BR795" s="140"/>
      <c r="BS795" s="140"/>
      <c r="BT795" s="140"/>
      <c r="BU795" s="140"/>
      <c r="BV795" s="140"/>
      <c r="BW795" s="140"/>
      <c r="BX795" s="140"/>
      <c r="BY795" s="140"/>
      <c r="BZ795" s="141"/>
      <c r="CA795" s="141"/>
      <c r="CB795" s="141"/>
      <c r="CC795" s="141"/>
      <c r="CD795" s="141"/>
      <c r="CE795" s="141"/>
      <c r="CF795" s="141"/>
    </row>
    <row r="796" spans="61:84" s="139" customFormat="1" ht="12.75" hidden="1">
      <c r="BI796" s="140"/>
      <c r="BJ796" s="140"/>
      <c r="BK796" s="140"/>
      <c r="BL796" s="140"/>
      <c r="BM796" s="140"/>
      <c r="BN796" s="140"/>
      <c r="BO796" s="140"/>
      <c r="BP796" s="140"/>
      <c r="BQ796" s="140"/>
      <c r="BR796" s="140"/>
      <c r="BS796" s="140"/>
      <c r="BT796" s="140"/>
      <c r="BU796" s="140"/>
      <c r="BV796" s="140"/>
      <c r="BW796" s="140"/>
      <c r="BX796" s="140"/>
      <c r="BY796" s="140"/>
      <c r="BZ796" s="141"/>
      <c r="CA796" s="141"/>
      <c r="CB796" s="141"/>
      <c r="CC796" s="141"/>
      <c r="CD796" s="141"/>
      <c r="CE796" s="141"/>
      <c r="CF796" s="141"/>
    </row>
    <row r="797" spans="61:84" s="139" customFormat="1" ht="12.75" hidden="1">
      <c r="BI797" s="140"/>
      <c r="BJ797" s="140"/>
      <c r="BK797" s="140"/>
      <c r="BL797" s="140"/>
      <c r="BM797" s="140"/>
      <c r="BN797" s="140"/>
      <c r="BO797" s="140"/>
      <c r="BP797" s="140"/>
      <c r="BQ797" s="140"/>
      <c r="BR797" s="140"/>
      <c r="BS797" s="140"/>
      <c r="BT797" s="140"/>
      <c r="BU797" s="140"/>
      <c r="BV797" s="140"/>
      <c r="BW797" s="140"/>
      <c r="BX797" s="140"/>
      <c r="BY797" s="140"/>
      <c r="BZ797" s="141"/>
      <c r="CA797" s="141"/>
      <c r="CB797" s="141"/>
      <c r="CC797" s="141"/>
      <c r="CD797" s="141"/>
      <c r="CE797" s="141"/>
      <c r="CF797" s="141"/>
    </row>
    <row r="798" spans="61:84" s="139" customFormat="1" ht="12.75" hidden="1">
      <c r="BI798" s="140"/>
      <c r="BJ798" s="140"/>
      <c r="BK798" s="140"/>
      <c r="BL798" s="140"/>
      <c r="BM798" s="140"/>
      <c r="BN798" s="140"/>
      <c r="BO798" s="140"/>
      <c r="BP798" s="140"/>
      <c r="BQ798" s="140"/>
      <c r="BR798" s="140"/>
      <c r="BS798" s="140"/>
      <c r="BT798" s="140"/>
      <c r="BU798" s="140"/>
      <c r="BV798" s="140"/>
      <c r="BW798" s="140"/>
      <c r="BX798" s="140"/>
      <c r="BY798" s="140"/>
      <c r="BZ798" s="141"/>
      <c r="CA798" s="141"/>
      <c r="CB798" s="141"/>
      <c r="CC798" s="141"/>
      <c r="CD798" s="141"/>
      <c r="CE798" s="141"/>
      <c r="CF798" s="141"/>
    </row>
    <row r="799" spans="61:84" s="139" customFormat="1" ht="12.75" hidden="1">
      <c r="BI799" s="140"/>
      <c r="BJ799" s="140"/>
      <c r="BK799" s="140"/>
      <c r="BL799" s="140"/>
      <c r="BM799" s="140"/>
      <c r="BN799" s="140"/>
      <c r="BO799" s="140"/>
      <c r="BP799" s="140"/>
      <c r="BQ799" s="140"/>
      <c r="BR799" s="140"/>
      <c r="BS799" s="140"/>
      <c r="BT799" s="140"/>
      <c r="BU799" s="140"/>
      <c r="BV799" s="140"/>
      <c r="BW799" s="140"/>
      <c r="BX799" s="140"/>
      <c r="BY799" s="140"/>
      <c r="BZ799" s="141"/>
      <c r="CA799" s="141"/>
      <c r="CB799" s="141"/>
      <c r="CC799" s="141"/>
      <c r="CD799" s="141"/>
      <c r="CE799" s="141"/>
      <c r="CF799" s="141"/>
    </row>
    <row r="800" spans="61:84" s="139" customFormat="1" ht="12.75" hidden="1">
      <c r="BI800" s="140"/>
      <c r="BJ800" s="140"/>
      <c r="BK800" s="140"/>
      <c r="BL800" s="140"/>
      <c r="BM800" s="140"/>
      <c r="BN800" s="140"/>
      <c r="BO800" s="140"/>
      <c r="BP800" s="140"/>
      <c r="BQ800" s="140"/>
      <c r="BR800" s="140"/>
      <c r="BS800" s="140"/>
      <c r="BT800" s="140"/>
      <c r="BU800" s="140"/>
      <c r="BV800" s="140"/>
      <c r="BW800" s="140"/>
      <c r="BX800" s="140"/>
      <c r="BY800" s="140"/>
      <c r="BZ800" s="141"/>
      <c r="CA800" s="141"/>
      <c r="CB800" s="141"/>
      <c r="CC800" s="141"/>
      <c r="CD800" s="141"/>
      <c r="CE800" s="141"/>
      <c r="CF800" s="141"/>
    </row>
    <row r="801" spans="61:84" s="139" customFormat="1" ht="12.75" hidden="1">
      <c r="BI801" s="140"/>
      <c r="BJ801" s="140"/>
      <c r="BK801" s="140"/>
      <c r="BL801" s="140"/>
      <c r="BM801" s="140"/>
      <c r="BN801" s="140"/>
      <c r="BO801" s="140"/>
      <c r="BP801" s="140"/>
      <c r="BQ801" s="140"/>
      <c r="BR801" s="140"/>
      <c r="BS801" s="140"/>
      <c r="BT801" s="140"/>
      <c r="BU801" s="140"/>
      <c r="BV801" s="140"/>
      <c r="BW801" s="140"/>
      <c r="BX801" s="140"/>
      <c r="BY801" s="140"/>
      <c r="BZ801" s="141"/>
      <c r="CA801" s="141"/>
      <c r="CB801" s="141"/>
      <c r="CC801" s="141"/>
      <c r="CD801" s="141"/>
      <c r="CE801" s="141"/>
      <c r="CF801" s="141"/>
    </row>
    <row r="802" spans="61:84" s="139" customFormat="1" ht="12.75" hidden="1">
      <c r="BI802" s="140"/>
      <c r="BJ802" s="140"/>
      <c r="BK802" s="140"/>
      <c r="BL802" s="140"/>
      <c r="BM802" s="140"/>
      <c r="BN802" s="140"/>
      <c r="BO802" s="140"/>
      <c r="BP802" s="140"/>
      <c r="BQ802" s="140"/>
      <c r="BR802" s="140"/>
      <c r="BS802" s="140"/>
      <c r="BT802" s="140"/>
      <c r="BU802" s="140"/>
      <c r="BV802" s="140"/>
      <c r="BW802" s="140"/>
      <c r="BX802" s="140"/>
      <c r="BY802" s="140"/>
      <c r="BZ802" s="141"/>
      <c r="CA802" s="141"/>
      <c r="CB802" s="141"/>
      <c r="CC802" s="141"/>
      <c r="CD802" s="141"/>
      <c r="CE802" s="141"/>
      <c r="CF802" s="141"/>
    </row>
    <row r="803" spans="61:84" s="139" customFormat="1" ht="12.75" hidden="1">
      <c r="BI803" s="140"/>
      <c r="BJ803" s="140"/>
      <c r="BK803" s="140"/>
      <c r="BL803" s="140"/>
      <c r="BM803" s="140"/>
      <c r="BN803" s="140"/>
      <c r="BO803" s="140"/>
      <c r="BP803" s="140"/>
      <c r="BQ803" s="140"/>
      <c r="BR803" s="140"/>
      <c r="BS803" s="140"/>
      <c r="BT803" s="140"/>
      <c r="BU803" s="140"/>
      <c r="BV803" s="140"/>
      <c r="BW803" s="140"/>
      <c r="BX803" s="140"/>
      <c r="BY803" s="140"/>
      <c r="BZ803" s="141"/>
      <c r="CA803" s="141"/>
      <c r="CB803" s="141"/>
      <c r="CC803" s="141"/>
      <c r="CD803" s="141"/>
      <c r="CE803" s="141"/>
      <c r="CF803" s="141"/>
    </row>
    <row r="804" spans="61:84" s="139" customFormat="1" ht="12.75" hidden="1">
      <c r="BI804" s="140"/>
      <c r="BJ804" s="140"/>
      <c r="BK804" s="140"/>
      <c r="BL804" s="140"/>
      <c r="BM804" s="140"/>
      <c r="BN804" s="140"/>
      <c r="BO804" s="140"/>
      <c r="BP804" s="140"/>
      <c r="BQ804" s="140"/>
      <c r="BR804" s="140"/>
      <c r="BS804" s="140"/>
      <c r="BT804" s="140"/>
      <c r="BU804" s="140"/>
      <c r="BV804" s="140"/>
      <c r="BW804" s="140"/>
      <c r="BX804" s="140"/>
      <c r="BY804" s="140"/>
      <c r="BZ804" s="141"/>
      <c r="CA804" s="141"/>
      <c r="CB804" s="141"/>
      <c r="CC804" s="141"/>
      <c r="CD804" s="141"/>
      <c r="CE804" s="141"/>
      <c r="CF804" s="141"/>
    </row>
    <row r="805" spans="61:84" s="139" customFormat="1" ht="12.75" hidden="1">
      <c r="BI805" s="140"/>
      <c r="BJ805" s="140"/>
      <c r="BK805" s="140"/>
      <c r="BL805" s="140"/>
      <c r="BM805" s="140"/>
      <c r="BN805" s="140"/>
      <c r="BO805" s="140"/>
      <c r="BP805" s="140"/>
      <c r="BQ805" s="140"/>
      <c r="BR805" s="140"/>
      <c r="BS805" s="140"/>
      <c r="BT805" s="140"/>
      <c r="BU805" s="140"/>
      <c r="BV805" s="140"/>
      <c r="BW805" s="140"/>
      <c r="BX805" s="140"/>
      <c r="BY805" s="140"/>
      <c r="BZ805" s="141"/>
      <c r="CA805" s="141"/>
      <c r="CB805" s="141"/>
      <c r="CC805" s="141"/>
      <c r="CD805" s="141"/>
      <c r="CE805" s="141"/>
      <c r="CF805" s="141"/>
    </row>
    <row r="806" spans="61:84" s="139" customFormat="1" ht="12.75" hidden="1">
      <c r="BI806" s="140"/>
      <c r="BJ806" s="140"/>
      <c r="BK806" s="140"/>
      <c r="BL806" s="140"/>
      <c r="BM806" s="140"/>
      <c r="BN806" s="140"/>
      <c r="BO806" s="140"/>
      <c r="BP806" s="140"/>
      <c r="BQ806" s="140"/>
      <c r="BR806" s="140"/>
      <c r="BS806" s="140"/>
      <c r="BT806" s="140"/>
      <c r="BU806" s="140"/>
      <c r="BV806" s="140"/>
      <c r="BW806" s="140"/>
      <c r="BX806" s="140"/>
      <c r="BY806" s="140"/>
      <c r="BZ806" s="141"/>
      <c r="CA806" s="141"/>
      <c r="CB806" s="141"/>
      <c r="CC806" s="141"/>
      <c r="CD806" s="141"/>
      <c r="CE806" s="141"/>
      <c r="CF806" s="141"/>
    </row>
    <row r="807" spans="61:84" s="139" customFormat="1" ht="12.75" hidden="1">
      <c r="BI807" s="140"/>
      <c r="BJ807" s="140"/>
      <c r="BK807" s="140"/>
      <c r="BL807" s="140"/>
      <c r="BM807" s="140"/>
      <c r="BN807" s="140"/>
      <c r="BO807" s="140"/>
      <c r="BP807" s="140"/>
      <c r="BQ807" s="140"/>
      <c r="BR807" s="140"/>
      <c r="BS807" s="140"/>
      <c r="BT807" s="140"/>
      <c r="BU807" s="140"/>
      <c r="BV807" s="140"/>
      <c r="BW807" s="140"/>
      <c r="BX807" s="140"/>
      <c r="BY807" s="140"/>
      <c r="BZ807" s="141"/>
      <c r="CA807" s="141"/>
      <c r="CB807" s="141"/>
      <c r="CC807" s="141"/>
      <c r="CD807" s="141"/>
      <c r="CE807" s="141"/>
      <c r="CF807" s="141"/>
    </row>
    <row r="808" spans="61:84" s="139" customFormat="1" ht="12.75" hidden="1">
      <c r="BI808" s="140"/>
      <c r="BJ808" s="140"/>
      <c r="BK808" s="140"/>
      <c r="BL808" s="140"/>
      <c r="BM808" s="140"/>
      <c r="BN808" s="140"/>
      <c r="BO808" s="140"/>
      <c r="BP808" s="140"/>
      <c r="BQ808" s="140"/>
      <c r="BR808" s="140"/>
      <c r="BS808" s="140"/>
      <c r="BT808" s="140"/>
      <c r="BU808" s="140"/>
      <c r="BV808" s="140"/>
      <c r="BW808" s="140"/>
      <c r="BX808" s="140"/>
      <c r="BY808" s="140"/>
      <c r="BZ808" s="141"/>
      <c r="CA808" s="141"/>
      <c r="CB808" s="141"/>
      <c r="CC808" s="141"/>
      <c r="CD808" s="141"/>
      <c r="CE808" s="141"/>
      <c r="CF808" s="141"/>
    </row>
    <row r="809" spans="61:84" s="139" customFormat="1" ht="12.75" hidden="1">
      <c r="BI809" s="140"/>
      <c r="BJ809" s="140"/>
      <c r="BK809" s="140"/>
      <c r="BL809" s="140"/>
      <c r="BM809" s="140"/>
      <c r="BN809" s="140"/>
      <c r="BO809" s="140"/>
      <c r="BP809" s="140"/>
      <c r="BQ809" s="140"/>
      <c r="BR809" s="140"/>
      <c r="BS809" s="140"/>
      <c r="BT809" s="140"/>
      <c r="BU809" s="140"/>
      <c r="BV809" s="140"/>
      <c r="BW809" s="140"/>
      <c r="BX809" s="140"/>
      <c r="BY809" s="140"/>
      <c r="BZ809" s="141"/>
      <c r="CA809" s="141"/>
      <c r="CB809" s="141"/>
      <c r="CC809" s="141"/>
      <c r="CD809" s="141"/>
      <c r="CE809" s="141"/>
      <c r="CF809" s="141"/>
    </row>
    <row r="810" spans="61:84" s="139" customFormat="1" ht="12.75" hidden="1">
      <c r="BI810" s="140"/>
      <c r="BJ810" s="140"/>
      <c r="BK810" s="140"/>
      <c r="BL810" s="140"/>
      <c r="BM810" s="140"/>
      <c r="BN810" s="140"/>
      <c r="BO810" s="140"/>
      <c r="BP810" s="140"/>
      <c r="BQ810" s="140"/>
      <c r="BR810" s="140"/>
      <c r="BS810" s="140"/>
      <c r="BT810" s="140"/>
      <c r="BU810" s="140"/>
      <c r="BV810" s="140"/>
      <c r="BW810" s="140"/>
      <c r="BX810" s="140"/>
      <c r="BY810" s="140"/>
      <c r="BZ810" s="141"/>
      <c r="CA810" s="141"/>
      <c r="CB810" s="141"/>
      <c r="CC810" s="141"/>
      <c r="CD810" s="141"/>
      <c r="CE810" s="141"/>
      <c r="CF810" s="141"/>
    </row>
    <row r="811" spans="61:84" s="139" customFormat="1" ht="12.75" hidden="1">
      <c r="BI811" s="140"/>
      <c r="BJ811" s="140"/>
      <c r="BK811" s="140"/>
      <c r="BL811" s="140"/>
      <c r="BM811" s="140"/>
      <c r="BN811" s="140"/>
      <c r="BO811" s="140"/>
      <c r="BP811" s="140"/>
      <c r="BQ811" s="140"/>
      <c r="BR811" s="140"/>
      <c r="BS811" s="140"/>
      <c r="BT811" s="140"/>
      <c r="BU811" s="140"/>
      <c r="BV811" s="140"/>
      <c r="BW811" s="140"/>
      <c r="BX811" s="140"/>
      <c r="BY811" s="140"/>
      <c r="BZ811" s="141"/>
      <c r="CA811" s="141"/>
      <c r="CB811" s="141"/>
      <c r="CC811" s="141"/>
      <c r="CD811" s="141"/>
      <c r="CE811" s="141"/>
      <c r="CF811" s="141"/>
    </row>
    <row r="812" spans="61:84" s="139" customFormat="1" ht="12.75" hidden="1">
      <c r="BI812" s="140"/>
      <c r="BJ812" s="140"/>
      <c r="BK812" s="140"/>
      <c r="BL812" s="140"/>
      <c r="BM812" s="140"/>
      <c r="BN812" s="140"/>
      <c r="BO812" s="140"/>
      <c r="BP812" s="140"/>
      <c r="BQ812" s="140"/>
      <c r="BR812" s="140"/>
      <c r="BS812" s="140"/>
      <c r="BT812" s="140"/>
      <c r="BU812" s="140"/>
      <c r="BV812" s="140"/>
      <c r="BW812" s="140"/>
      <c r="BX812" s="140"/>
      <c r="BY812" s="140"/>
      <c r="BZ812" s="141"/>
      <c r="CA812" s="141"/>
      <c r="CB812" s="141"/>
      <c r="CC812" s="141"/>
      <c r="CD812" s="141"/>
      <c r="CE812" s="141"/>
      <c r="CF812" s="141"/>
    </row>
    <row r="813" spans="61:84" s="139" customFormat="1" ht="12.75" hidden="1">
      <c r="BI813" s="140"/>
      <c r="BJ813" s="140"/>
      <c r="BK813" s="140"/>
      <c r="BL813" s="140"/>
      <c r="BM813" s="140"/>
      <c r="BN813" s="140"/>
      <c r="BO813" s="140"/>
      <c r="BP813" s="140"/>
      <c r="BQ813" s="140"/>
      <c r="BR813" s="140"/>
      <c r="BS813" s="140"/>
      <c r="BT813" s="140"/>
      <c r="BU813" s="140"/>
      <c r="BV813" s="140"/>
      <c r="BW813" s="140"/>
      <c r="BX813" s="140"/>
      <c r="BY813" s="140"/>
      <c r="BZ813" s="141"/>
      <c r="CA813" s="141"/>
      <c r="CB813" s="141"/>
      <c r="CC813" s="141"/>
      <c r="CD813" s="141"/>
      <c r="CE813" s="141"/>
      <c r="CF813" s="141"/>
    </row>
    <row r="814" spans="61:84" s="139" customFormat="1" ht="12.75" hidden="1">
      <c r="BI814" s="140"/>
      <c r="BJ814" s="140"/>
      <c r="BK814" s="140"/>
      <c r="BL814" s="140"/>
      <c r="BM814" s="140"/>
      <c r="BN814" s="140"/>
      <c r="BO814" s="140"/>
      <c r="BP814" s="140"/>
      <c r="BQ814" s="140"/>
      <c r="BR814" s="140"/>
      <c r="BS814" s="140"/>
      <c r="BT814" s="140"/>
      <c r="BU814" s="140"/>
      <c r="BV814" s="140"/>
      <c r="BW814" s="140"/>
      <c r="BX814" s="140"/>
      <c r="BY814" s="140"/>
      <c r="BZ814" s="141"/>
      <c r="CA814" s="141"/>
      <c r="CB814" s="141"/>
      <c r="CC814" s="141"/>
      <c r="CD814" s="141"/>
      <c r="CE814" s="141"/>
      <c r="CF814" s="141"/>
    </row>
    <row r="815" spans="61:84" s="139" customFormat="1" ht="12.75" hidden="1">
      <c r="BI815" s="140"/>
      <c r="BJ815" s="140"/>
      <c r="BK815" s="140"/>
      <c r="BL815" s="140"/>
      <c r="BM815" s="140"/>
      <c r="BN815" s="140"/>
      <c r="BO815" s="140"/>
      <c r="BP815" s="140"/>
      <c r="BQ815" s="140"/>
      <c r="BR815" s="140"/>
      <c r="BS815" s="140"/>
      <c r="BT815" s="140"/>
      <c r="BU815" s="140"/>
      <c r="BV815" s="140"/>
      <c r="BW815" s="140"/>
      <c r="BX815" s="140"/>
      <c r="BY815" s="140"/>
      <c r="BZ815" s="141"/>
      <c r="CA815" s="141"/>
      <c r="CB815" s="141"/>
      <c r="CC815" s="141"/>
      <c r="CD815" s="141"/>
      <c r="CE815" s="141"/>
      <c r="CF815" s="141"/>
    </row>
    <row r="816" spans="61:84" s="139" customFormat="1" ht="12.75" hidden="1">
      <c r="BI816" s="140"/>
      <c r="BJ816" s="140"/>
      <c r="BK816" s="140"/>
      <c r="BL816" s="140"/>
      <c r="BM816" s="140"/>
      <c r="BN816" s="140"/>
      <c r="BO816" s="140"/>
      <c r="BP816" s="140"/>
      <c r="BQ816" s="140"/>
      <c r="BR816" s="140"/>
      <c r="BS816" s="140"/>
      <c r="BT816" s="140"/>
      <c r="BU816" s="140"/>
      <c r="BV816" s="140"/>
      <c r="BW816" s="140"/>
      <c r="BX816" s="140"/>
      <c r="BY816" s="140"/>
      <c r="BZ816" s="141"/>
      <c r="CA816" s="141"/>
      <c r="CB816" s="141"/>
      <c r="CC816" s="141"/>
      <c r="CD816" s="141"/>
      <c r="CE816" s="141"/>
      <c r="CF816" s="141"/>
    </row>
    <row r="817" spans="61:84" s="139" customFormat="1" ht="12.75" hidden="1">
      <c r="BI817" s="140"/>
      <c r="BJ817" s="140"/>
      <c r="BK817" s="140"/>
      <c r="BL817" s="140"/>
      <c r="BM817" s="140"/>
      <c r="BN817" s="140"/>
      <c r="BO817" s="140"/>
      <c r="BP817" s="140"/>
      <c r="BQ817" s="140"/>
      <c r="BR817" s="140"/>
      <c r="BS817" s="140"/>
      <c r="BT817" s="140"/>
      <c r="BU817" s="140"/>
      <c r="BV817" s="140"/>
      <c r="BW817" s="140"/>
      <c r="BX817" s="140"/>
      <c r="BY817" s="140"/>
      <c r="BZ817" s="141"/>
      <c r="CA817" s="141"/>
      <c r="CB817" s="141"/>
      <c r="CC817" s="141"/>
      <c r="CD817" s="141"/>
      <c r="CE817" s="141"/>
      <c r="CF817" s="141"/>
    </row>
    <row r="818" spans="61:84" s="139" customFormat="1" ht="12.75" hidden="1">
      <c r="BI818" s="140"/>
      <c r="BJ818" s="140"/>
      <c r="BK818" s="140"/>
      <c r="BL818" s="140"/>
      <c r="BM818" s="140"/>
      <c r="BN818" s="140"/>
      <c r="BO818" s="140"/>
      <c r="BP818" s="140"/>
      <c r="BQ818" s="140"/>
      <c r="BR818" s="140"/>
      <c r="BS818" s="140"/>
      <c r="BT818" s="140"/>
      <c r="BU818" s="140"/>
      <c r="BV818" s="140"/>
      <c r="BW818" s="140"/>
      <c r="BX818" s="140"/>
      <c r="BY818" s="140"/>
      <c r="BZ818" s="141"/>
      <c r="CA818" s="141"/>
      <c r="CB818" s="141"/>
      <c r="CC818" s="141"/>
      <c r="CD818" s="141"/>
      <c r="CE818" s="141"/>
      <c r="CF818" s="141"/>
    </row>
    <row r="819" spans="61:84" s="139" customFormat="1" ht="12.75" hidden="1">
      <c r="BI819" s="140"/>
      <c r="BJ819" s="140"/>
      <c r="BK819" s="140"/>
      <c r="BL819" s="140"/>
      <c r="BM819" s="140"/>
      <c r="BN819" s="140"/>
      <c r="BO819" s="140"/>
      <c r="BP819" s="140"/>
      <c r="BQ819" s="140"/>
      <c r="BR819" s="140"/>
      <c r="BS819" s="140"/>
      <c r="BT819" s="140"/>
      <c r="BU819" s="140"/>
      <c r="BV819" s="140"/>
      <c r="BW819" s="140"/>
      <c r="BX819" s="140"/>
      <c r="BY819" s="140"/>
      <c r="BZ819" s="141"/>
      <c r="CA819" s="141"/>
      <c r="CB819" s="141"/>
      <c r="CC819" s="141"/>
      <c r="CD819" s="141"/>
      <c r="CE819" s="141"/>
      <c r="CF819" s="141"/>
    </row>
    <row r="820" spans="61:84" s="139" customFormat="1" ht="12.75" hidden="1">
      <c r="BI820" s="140"/>
      <c r="BJ820" s="140"/>
      <c r="BK820" s="140"/>
      <c r="BL820" s="140"/>
      <c r="BM820" s="140"/>
      <c r="BN820" s="140"/>
      <c r="BO820" s="140"/>
      <c r="BP820" s="140"/>
      <c r="BQ820" s="140"/>
      <c r="BR820" s="140"/>
      <c r="BS820" s="140"/>
      <c r="BT820" s="140"/>
      <c r="BU820" s="140"/>
      <c r="BV820" s="140"/>
      <c r="BW820" s="140"/>
      <c r="BX820" s="140"/>
      <c r="BY820" s="140"/>
      <c r="BZ820" s="141"/>
      <c r="CA820" s="141"/>
      <c r="CB820" s="141"/>
      <c r="CC820" s="141"/>
      <c r="CD820" s="141"/>
      <c r="CE820" s="141"/>
      <c r="CF820" s="141"/>
    </row>
    <row r="821" spans="61:84" s="139" customFormat="1" ht="12.75" hidden="1">
      <c r="BI821" s="140"/>
      <c r="BJ821" s="140"/>
      <c r="BK821" s="140"/>
      <c r="BL821" s="140"/>
      <c r="BM821" s="140"/>
      <c r="BN821" s="140"/>
      <c r="BO821" s="140"/>
      <c r="BP821" s="140"/>
      <c r="BQ821" s="140"/>
      <c r="BR821" s="140"/>
      <c r="BS821" s="140"/>
      <c r="BT821" s="140"/>
      <c r="BU821" s="140"/>
      <c r="BV821" s="140"/>
      <c r="BW821" s="140"/>
      <c r="BX821" s="140"/>
      <c r="BY821" s="140"/>
      <c r="BZ821" s="141"/>
      <c r="CA821" s="141"/>
      <c r="CB821" s="141"/>
      <c r="CC821" s="141"/>
      <c r="CD821" s="141"/>
      <c r="CE821" s="141"/>
      <c r="CF821" s="141"/>
    </row>
    <row r="822" spans="61:84" s="139" customFormat="1" ht="12.75" hidden="1">
      <c r="BI822" s="140"/>
      <c r="BJ822" s="140"/>
      <c r="BK822" s="140"/>
      <c r="BL822" s="140"/>
      <c r="BM822" s="140"/>
      <c r="BN822" s="140"/>
      <c r="BO822" s="140"/>
      <c r="BP822" s="140"/>
      <c r="BQ822" s="140"/>
      <c r="BR822" s="140"/>
      <c r="BS822" s="140"/>
      <c r="BT822" s="140"/>
      <c r="BU822" s="140"/>
      <c r="BV822" s="140"/>
      <c r="BW822" s="140"/>
      <c r="BX822" s="140"/>
      <c r="BY822" s="140"/>
      <c r="BZ822" s="141"/>
      <c r="CA822" s="141"/>
      <c r="CB822" s="141"/>
      <c r="CC822" s="141"/>
      <c r="CD822" s="141"/>
      <c r="CE822" s="141"/>
      <c r="CF822" s="141"/>
    </row>
    <row r="823" spans="61:84" s="139" customFormat="1" ht="12.75" hidden="1">
      <c r="BI823" s="140"/>
      <c r="BJ823" s="140"/>
      <c r="BK823" s="140"/>
      <c r="BL823" s="140"/>
      <c r="BM823" s="140"/>
      <c r="BN823" s="140"/>
      <c r="BO823" s="140"/>
      <c r="BP823" s="140"/>
      <c r="BQ823" s="140"/>
      <c r="BR823" s="140"/>
      <c r="BS823" s="140"/>
      <c r="BT823" s="140"/>
      <c r="BU823" s="140"/>
      <c r="BV823" s="140"/>
      <c r="BW823" s="140"/>
      <c r="BX823" s="140"/>
      <c r="BY823" s="140"/>
      <c r="BZ823" s="141"/>
      <c r="CA823" s="141"/>
      <c r="CB823" s="141"/>
      <c r="CC823" s="141"/>
      <c r="CD823" s="141"/>
      <c r="CE823" s="141"/>
      <c r="CF823" s="141"/>
    </row>
    <row r="824" spans="61:84" s="139" customFormat="1" ht="12.75" hidden="1">
      <c r="BI824" s="140"/>
      <c r="BJ824" s="140"/>
      <c r="BK824" s="140"/>
      <c r="BL824" s="140"/>
      <c r="BM824" s="140"/>
      <c r="BN824" s="140"/>
      <c r="BO824" s="140"/>
      <c r="BP824" s="140"/>
      <c r="BQ824" s="140"/>
      <c r="BR824" s="140"/>
      <c r="BS824" s="140"/>
      <c r="BT824" s="140"/>
      <c r="BU824" s="140"/>
      <c r="BV824" s="140"/>
      <c r="BW824" s="140"/>
      <c r="BX824" s="140"/>
      <c r="BY824" s="140"/>
      <c r="BZ824" s="141"/>
      <c r="CA824" s="141"/>
      <c r="CB824" s="141"/>
      <c r="CC824" s="141"/>
      <c r="CD824" s="141"/>
      <c r="CE824" s="141"/>
      <c r="CF824" s="141"/>
    </row>
    <row r="825" spans="61:84" s="139" customFormat="1" ht="12.75" hidden="1">
      <c r="BI825" s="140"/>
      <c r="BJ825" s="140"/>
      <c r="BK825" s="140"/>
      <c r="BL825" s="140"/>
      <c r="BM825" s="140"/>
      <c r="BN825" s="140"/>
      <c r="BO825" s="140"/>
      <c r="BP825" s="140"/>
      <c r="BQ825" s="140"/>
      <c r="BR825" s="140"/>
      <c r="BS825" s="140"/>
      <c r="BT825" s="140"/>
      <c r="BU825" s="140"/>
      <c r="BV825" s="140"/>
      <c r="BW825" s="140"/>
      <c r="BX825" s="140"/>
      <c r="BY825" s="140"/>
      <c r="BZ825" s="141"/>
      <c r="CA825" s="141"/>
      <c r="CB825" s="141"/>
      <c r="CC825" s="141"/>
      <c r="CD825" s="141"/>
      <c r="CE825" s="141"/>
      <c r="CF825" s="141"/>
    </row>
    <row r="826" spans="61:84" s="139" customFormat="1" ht="12.75" hidden="1">
      <c r="BI826" s="140"/>
      <c r="BJ826" s="140"/>
      <c r="BK826" s="140"/>
      <c r="BL826" s="140"/>
      <c r="BM826" s="140"/>
      <c r="BN826" s="140"/>
      <c r="BO826" s="140"/>
      <c r="BP826" s="140"/>
      <c r="BQ826" s="140"/>
      <c r="BR826" s="140"/>
      <c r="BS826" s="140"/>
      <c r="BT826" s="140"/>
      <c r="BU826" s="140"/>
      <c r="BV826" s="140"/>
      <c r="BW826" s="140"/>
      <c r="BX826" s="140"/>
      <c r="BY826" s="140"/>
      <c r="BZ826" s="141"/>
      <c r="CA826" s="141"/>
      <c r="CB826" s="141"/>
      <c r="CC826" s="141"/>
      <c r="CD826" s="141"/>
      <c r="CE826" s="141"/>
      <c r="CF826" s="141"/>
    </row>
    <row r="827" spans="61:84" s="139" customFormat="1" ht="12.75" hidden="1">
      <c r="BI827" s="140"/>
      <c r="BJ827" s="140"/>
      <c r="BK827" s="140"/>
      <c r="BL827" s="140"/>
      <c r="BM827" s="140"/>
      <c r="BN827" s="140"/>
      <c r="BO827" s="140"/>
      <c r="BP827" s="140"/>
      <c r="BQ827" s="140"/>
      <c r="BR827" s="140"/>
      <c r="BS827" s="140"/>
      <c r="BT827" s="140"/>
      <c r="BU827" s="140"/>
      <c r="BV827" s="140"/>
      <c r="BW827" s="140"/>
      <c r="BX827" s="140"/>
      <c r="BY827" s="140"/>
      <c r="BZ827" s="141"/>
      <c r="CA827" s="141"/>
      <c r="CB827" s="141"/>
      <c r="CC827" s="141"/>
      <c r="CD827" s="141"/>
      <c r="CE827" s="141"/>
      <c r="CF827" s="141"/>
    </row>
    <row r="828" spans="61:84" s="139" customFormat="1" ht="12.75" hidden="1">
      <c r="BI828" s="140"/>
      <c r="BJ828" s="140"/>
      <c r="BK828" s="140"/>
      <c r="BL828" s="140"/>
      <c r="BM828" s="140"/>
      <c r="BN828" s="140"/>
      <c r="BO828" s="140"/>
      <c r="BP828" s="140"/>
      <c r="BQ828" s="140"/>
      <c r="BR828" s="140"/>
      <c r="BS828" s="140"/>
      <c r="BT828" s="140"/>
      <c r="BU828" s="140"/>
      <c r="BV828" s="140"/>
      <c r="BW828" s="140"/>
      <c r="BX828" s="140"/>
      <c r="BY828" s="140"/>
      <c r="BZ828" s="141"/>
      <c r="CA828" s="141"/>
      <c r="CB828" s="141"/>
      <c r="CC828" s="141"/>
      <c r="CD828" s="141"/>
      <c r="CE828" s="141"/>
      <c r="CF828" s="141"/>
    </row>
    <row r="829" spans="61:84" s="139" customFormat="1" ht="12.75" hidden="1">
      <c r="BI829" s="140"/>
      <c r="BJ829" s="140"/>
      <c r="BK829" s="140"/>
      <c r="BL829" s="140"/>
      <c r="BM829" s="140"/>
      <c r="BN829" s="140"/>
      <c r="BO829" s="140"/>
      <c r="BP829" s="140"/>
      <c r="BQ829" s="140"/>
      <c r="BR829" s="140"/>
      <c r="BS829" s="140"/>
      <c r="BT829" s="140"/>
      <c r="BU829" s="140"/>
      <c r="BV829" s="140"/>
      <c r="BW829" s="140"/>
      <c r="BX829" s="140"/>
      <c r="BY829" s="140"/>
      <c r="BZ829" s="141"/>
      <c r="CA829" s="141"/>
      <c r="CB829" s="141"/>
      <c r="CC829" s="141"/>
      <c r="CD829" s="141"/>
      <c r="CE829" s="141"/>
      <c r="CF829" s="141"/>
    </row>
    <row r="830" spans="61:84" s="139" customFormat="1" ht="12.75" hidden="1">
      <c r="BI830" s="140"/>
      <c r="BJ830" s="140"/>
      <c r="BK830" s="140"/>
      <c r="BL830" s="140"/>
      <c r="BM830" s="140"/>
      <c r="BN830" s="140"/>
      <c r="BO830" s="140"/>
      <c r="BP830" s="140"/>
      <c r="BQ830" s="140"/>
      <c r="BR830" s="140"/>
      <c r="BS830" s="140"/>
      <c r="BT830" s="140"/>
      <c r="BU830" s="140"/>
      <c r="BV830" s="140"/>
      <c r="BW830" s="140"/>
      <c r="BX830" s="140"/>
      <c r="BY830" s="140"/>
      <c r="BZ830" s="141"/>
      <c r="CA830" s="141"/>
      <c r="CB830" s="141"/>
      <c r="CC830" s="141"/>
      <c r="CD830" s="141"/>
      <c r="CE830" s="141"/>
      <c r="CF830" s="141"/>
    </row>
    <row r="831" spans="61:84" s="139" customFormat="1" ht="12.75" hidden="1">
      <c r="BI831" s="140"/>
      <c r="BJ831" s="140"/>
      <c r="BK831" s="140"/>
      <c r="BL831" s="140"/>
      <c r="BM831" s="140"/>
      <c r="BN831" s="140"/>
      <c r="BO831" s="140"/>
      <c r="BP831" s="140"/>
      <c r="BQ831" s="140"/>
      <c r="BR831" s="140"/>
      <c r="BS831" s="140"/>
      <c r="BT831" s="140"/>
      <c r="BU831" s="140"/>
      <c r="BV831" s="140"/>
      <c r="BW831" s="140"/>
      <c r="BX831" s="140"/>
      <c r="BY831" s="140"/>
      <c r="BZ831" s="141"/>
      <c r="CA831" s="141"/>
      <c r="CB831" s="141"/>
      <c r="CC831" s="141"/>
      <c r="CD831" s="141"/>
      <c r="CE831" s="141"/>
      <c r="CF831" s="141"/>
    </row>
    <row r="832" spans="61:84" s="139" customFormat="1" ht="12.75" hidden="1">
      <c r="BI832" s="140"/>
      <c r="BJ832" s="140"/>
      <c r="BK832" s="140"/>
      <c r="BL832" s="140"/>
      <c r="BM832" s="140"/>
      <c r="BN832" s="140"/>
      <c r="BO832" s="140"/>
      <c r="BP832" s="140"/>
      <c r="BQ832" s="140"/>
      <c r="BR832" s="140"/>
      <c r="BS832" s="140"/>
      <c r="BT832" s="140"/>
      <c r="BU832" s="140"/>
      <c r="BV832" s="140"/>
      <c r="BW832" s="140"/>
      <c r="BX832" s="140"/>
      <c r="BY832" s="140"/>
      <c r="BZ832" s="141"/>
      <c r="CA832" s="141"/>
      <c r="CB832" s="141"/>
      <c r="CC832" s="141"/>
      <c r="CD832" s="141"/>
      <c r="CE832" s="141"/>
      <c r="CF832" s="141"/>
    </row>
    <row r="833" spans="61:84" s="139" customFormat="1" ht="12.75" hidden="1">
      <c r="BI833" s="140"/>
      <c r="BJ833" s="140"/>
      <c r="BK833" s="140"/>
      <c r="BL833" s="140"/>
      <c r="BM833" s="140"/>
      <c r="BN833" s="140"/>
      <c r="BO833" s="140"/>
      <c r="BP833" s="140"/>
      <c r="BQ833" s="140"/>
      <c r="BR833" s="140"/>
      <c r="BS833" s="140"/>
      <c r="BT833" s="140"/>
      <c r="BU833" s="140"/>
      <c r="BV833" s="140"/>
      <c r="BW833" s="140"/>
      <c r="BX833" s="140"/>
      <c r="BY833" s="140"/>
      <c r="BZ833" s="141"/>
      <c r="CA833" s="141"/>
      <c r="CB833" s="141"/>
      <c r="CC833" s="141"/>
      <c r="CD833" s="141"/>
      <c r="CE833" s="141"/>
      <c r="CF833" s="141"/>
    </row>
    <row r="834" spans="61:84" s="139" customFormat="1" ht="12.75" hidden="1">
      <c r="BI834" s="140"/>
      <c r="BJ834" s="140"/>
      <c r="BK834" s="140"/>
      <c r="BL834" s="140"/>
      <c r="BM834" s="140"/>
      <c r="BN834" s="140"/>
      <c r="BO834" s="140"/>
      <c r="BP834" s="140"/>
      <c r="BQ834" s="140"/>
      <c r="BR834" s="140"/>
      <c r="BS834" s="140"/>
      <c r="BT834" s="140"/>
      <c r="BU834" s="140"/>
      <c r="BV834" s="140"/>
      <c r="BW834" s="140"/>
      <c r="BX834" s="140"/>
      <c r="BY834" s="140"/>
      <c r="BZ834" s="141"/>
      <c r="CA834" s="141"/>
      <c r="CB834" s="141"/>
      <c r="CC834" s="141"/>
      <c r="CD834" s="141"/>
      <c r="CE834" s="141"/>
      <c r="CF834" s="141"/>
    </row>
    <row r="835" spans="61:84" s="139" customFormat="1" ht="12.75" hidden="1">
      <c r="BI835" s="140"/>
      <c r="BJ835" s="140"/>
      <c r="BK835" s="140"/>
      <c r="BL835" s="140"/>
      <c r="BM835" s="140"/>
      <c r="BN835" s="140"/>
      <c r="BO835" s="140"/>
      <c r="BP835" s="140"/>
      <c r="BQ835" s="140"/>
      <c r="BR835" s="140"/>
      <c r="BS835" s="140"/>
      <c r="BT835" s="140"/>
      <c r="BU835" s="140"/>
      <c r="BV835" s="140"/>
      <c r="BW835" s="140"/>
      <c r="BX835" s="140"/>
      <c r="BY835" s="140"/>
      <c r="BZ835" s="141"/>
      <c r="CA835" s="141"/>
      <c r="CB835" s="141"/>
      <c r="CC835" s="141"/>
      <c r="CD835" s="141"/>
      <c r="CE835" s="141"/>
      <c r="CF835" s="141"/>
    </row>
    <row r="836" spans="61:84" s="139" customFormat="1" ht="12.75" hidden="1">
      <c r="BI836" s="140"/>
      <c r="BJ836" s="140"/>
      <c r="BK836" s="140"/>
      <c r="BL836" s="140"/>
      <c r="BM836" s="140"/>
      <c r="BN836" s="140"/>
      <c r="BO836" s="140"/>
      <c r="BP836" s="140"/>
      <c r="BQ836" s="140"/>
      <c r="BR836" s="140"/>
      <c r="BS836" s="140"/>
      <c r="BT836" s="140"/>
      <c r="BU836" s="140"/>
      <c r="BV836" s="140"/>
      <c r="BW836" s="140"/>
      <c r="BX836" s="140"/>
      <c r="BY836" s="140"/>
      <c r="BZ836" s="141"/>
      <c r="CA836" s="141"/>
      <c r="CB836" s="141"/>
      <c r="CC836" s="141"/>
      <c r="CD836" s="141"/>
      <c r="CE836" s="141"/>
      <c r="CF836" s="141"/>
    </row>
    <row r="837" spans="61:84" s="139" customFormat="1" ht="12.75" hidden="1">
      <c r="BI837" s="140"/>
      <c r="BJ837" s="140"/>
      <c r="BK837" s="140"/>
      <c r="BL837" s="140"/>
      <c r="BM837" s="140"/>
      <c r="BN837" s="140"/>
      <c r="BO837" s="140"/>
      <c r="BP837" s="140"/>
      <c r="BQ837" s="140"/>
      <c r="BR837" s="140"/>
      <c r="BS837" s="140"/>
      <c r="BT837" s="140"/>
      <c r="BU837" s="140"/>
      <c r="BV837" s="140"/>
      <c r="BW837" s="140"/>
      <c r="BX837" s="140"/>
      <c r="BY837" s="140"/>
      <c r="BZ837" s="141"/>
      <c r="CA837" s="141"/>
      <c r="CB837" s="141"/>
      <c r="CC837" s="141"/>
      <c r="CD837" s="141"/>
      <c r="CE837" s="141"/>
      <c r="CF837" s="141"/>
    </row>
    <row r="838" spans="61:84" s="139" customFormat="1" ht="12.75" hidden="1">
      <c r="BI838" s="140"/>
      <c r="BJ838" s="140"/>
      <c r="BK838" s="140"/>
      <c r="BL838" s="140"/>
      <c r="BM838" s="140"/>
      <c r="BN838" s="140"/>
      <c r="BO838" s="140"/>
      <c r="BP838" s="140"/>
      <c r="BQ838" s="140"/>
      <c r="BR838" s="140"/>
      <c r="BS838" s="140"/>
      <c r="BT838" s="140"/>
      <c r="BU838" s="140"/>
      <c r="BV838" s="140"/>
      <c r="BW838" s="140"/>
      <c r="BX838" s="140"/>
      <c r="BY838" s="140"/>
      <c r="BZ838" s="141"/>
      <c r="CA838" s="141"/>
      <c r="CB838" s="141"/>
      <c r="CC838" s="141"/>
      <c r="CD838" s="141"/>
      <c r="CE838" s="141"/>
      <c r="CF838" s="141"/>
    </row>
    <row r="839" spans="61:84" s="139" customFormat="1" ht="12.75" hidden="1">
      <c r="BI839" s="140"/>
      <c r="BJ839" s="140"/>
      <c r="BK839" s="140"/>
      <c r="BL839" s="140"/>
      <c r="BM839" s="140"/>
      <c r="BN839" s="140"/>
      <c r="BO839" s="140"/>
      <c r="BP839" s="140"/>
      <c r="BQ839" s="140"/>
      <c r="BR839" s="140"/>
      <c r="BS839" s="140"/>
      <c r="BT839" s="140"/>
      <c r="BU839" s="140"/>
      <c r="BV839" s="140"/>
      <c r="BW839" s="140"/>
      <c r="BX839" s="140"/>
      <c r="BY839" s="140"/>
      <c r="BZ839" s="141"/>
      <c r="CA839" s="141"/>
      <c r="CB839" s="141"/>
      <c r="CC839" s="141"/>
      <c r="CD839" s="141"/>
      <c r="CE839" s="141"/>
      <c r="CF839" s="141"/>
    </row>
    <row r="840" spans="61:84" s="139" customFormat="1" ht="12.75" hidden="1">
      <c r="BI840" s="140"/>
      <c r="BJ840" s="140"/>
      <c r="BK840" s="140"/>
      <c r="BL840" s="140"/>
      <c r="BM840" s="140"/>
      <c r="BN840" s="140"/>
      <c r="BO840" s="140"/>
      <c r="BP840" s="140"/>
      <c r="BQ840" s="140"/>
      <c r="BR840" s="140"/>
      <c r="BS840" s="140"/>
      <c r="BT840" s="140"/>
      <c r="BU840" s="140"/>
      <c r="BV840" s="140"/>
      <c r="BW840" s="140"/>
      <c r="BX840" s="140"/>
      <c r="BY840" s="140"/>
      <c r="BZ840" s="141"/>
      <c r="CA840" s="141"/>
      <c r="CB840" s="141"/>
      <c r="CC840" s="141"/>
      <c r="CD840" s="141"/>
      <c r="CE840" s="141"/>
      <c r="CF840" s="141"/>
    </row>
    <row r="841" spans="61:84" s="139" customFormat="1" ht="12.75" hidden="1">
      <c r="BI841" s="140"/>
      <c r="BJ841" s="140"/>
      <c r="BK841" s="140"/>
      <c r="BL841" s="140"/>
      <c r="BM841" s="140"/>
      <c r="BN841" s="140"/>
      <c r="BO841" s="140"/>
      <c r="BP841" s="140"/>
      <c r="BQ841" s="140"/>
      <c r="BR841" s="140"/>
      <c r="BS841" s="140"/>
      <c r="BT841" s="140"/>
      <c r="BU841" s="140"/>
      <c r="BV841" s="140"/>
      <c r="BW841" s="140"/>
      <c r="BX841" s="140"/>
      <c r="BY841" s="140"/>
      <c r="BZ841" s="141"/>
      <c r="CA841" s="141"/>
      <c r="CB841" s="141"/>
      <c r="CC841" s="141"/>
      <c r="CD841" s="141"/>
      <c r="CE841" s="141"/>
      <c r="CF841" s="141"/>
    </row>
    <row r="842" spans="61:84" s="139" customFormat="1" ht="12.75" hidden="1">
      <c r="BI842" s="140"/>
      <c r="BJ842" s="140"/>
      <c r="BK842" s="140"/>
      <c r="BL842" s="140"/>
      <c r="BM842" s="140"/>
      <c r="BN842" s="140"/>
      <c r="BO842" s="140"/>
      <c r="BP842" s="140"/>
      <c r="BQ842" s="140"/>
      <c r="BR842" s="140"/>
      <c r="BS842" s="140"/>
      <c r="BT842" s="140"/>
      <c r="BU842" s="140"/>
      <c r="BV842" s="140"/>
      <c r="BW842" s="140"/>
      <c r="BX842" s="140"/>
      <c r="BY842" s="140"/>
      <c r="BZ842" s="141"/>
      <c r="CA842" s="141"/>
      <c r="CB842" s="141"/>
      <c r="CC842" s="141"/>
      <c r="CD842" s="141"/>
      <c r="CE842" s="141"/>
      <c r="CF842" s="141"/>
    </row>
    <row r="843" spans="61:84" s="139" customFormat="1" ht="12.75" hidden="1">
      <c r="BI843" s="140"/>
      <c r="BJ843" s="140"/>
      <c r="BK843" s="140"/>
      <c r="BL843" s="140"/>
      <c r="BM843" s="140"/>
      <c r="BN843" s="140"/>
      <c r="BO843" s="140"/>
      <c r="BP843" s="140"/>
      <c r="BQ843" s="140"/>
      <c r="BR843" s="140"/>
      <c r="BS843" s="140"/>
      <c r="BT843" s="140"/>
      <c r="BU843" s="140"/>
      <c r="BV843" s="140"/>
      <c r="BW843" s="140"/>
      <c r="BX843" s="140"/>
      <c r="BY843" s="140"/>
      <c r="BZ843" s="141"/>
      <c r="CA843" s="141"/>
      <c r="CB843" s="141"/>
      <c r="CC843" s="141"/>
      <c r="CD843" s="141"/>
      <c r="CE843" s="141"/>
      <c r="CF843" s="141"/>
    </row>
    <row r="844" spans="61:84" s="139" customFormat="1" ht="12.75" hidden="1">
      <c r="BI844" s="140"/>
      <c r="BJ844" s="140"/>
      <c r="BK844" s="140"/>
      <c r="BL844" s="140"/>
      <c r="BM844" s="140"/>
      <c r="BN844" s="140"/>
      <c r="BO844" s="140"/>
      <c r="BP844" s="140"/>
      <c r="BQ844" s="140"/>
      <c r="BR844" s="140"/>
      <c r="BS844" s="140"/>
      <c r="BT844" s="140"/>
      <c r="BU844" s="140"/>
      <c r="BV844" s="140"/>
      <c r="BW844" s="140"/>
      <c r="BX844" s="140"/>
      <c r="BY844" s="140"/>
      <c r="BZ844" s="141"/>
      <c r="CA844" s="141"/>
      <c r="CB844" s="141"/>
      <c r="CC844" s="141"/>
      <c r="CD844" s="141"/>
      <c r="CE844" s="141"/>
      <c r="CF844" s="141"/>
    </row>
    <row r="845" spans="61:84" s="139" customFormat="1" ht="12.75" hidden="1">
      <c r="BI845" s="140"/>
      <c r="BJ845" s="140"/>
      <c r="BK845" s="140"/>
      <c r="BL845" s="140"/>
      <c r="BM845" s="140"/>
      <c r="BN845" s="140"/>
      <c r="BO845" s="140"/>
      <c r="BP845" s="140"/>
      <c r="BQ845" s="140"/>
      <c r="BR845" s="140"/>
      <c r="BS845" s="140"/>
      <c r="BT845" s="140"/>
      <c r="BU845" s="140"/>
      <c r="BV845" s="140"/>
      <c r="BW845" s="140"/>
      <c r="BX845" s="140"/>
      <c r="BY845" s="140"/>
      <c r="BZ845" s="141"/>
      <c r="CA845" s="141"/>
      <c r="CB845" s="141"/>
      <c r="CC845" s="141"/>
      <c r="CD845" s="141"/>
      <c r="CE845" s="141"/>
      <c r="CF845" s="141"/>
    </row>
    <row r="846" spans="61:84" s="139" customFormat="1" ht="12.75" hidden="1">
      <c r="BI846" s="140"/>
      <c r="BJ846" s="140"/>
      <c r="BK846" s="140"/>
      <c r="BL846" s="140"/>
      <c r="BM846" s="140"/>
      <c r="BN846" s="140"/>
      <c r="BO846" s="140"/>
      <c r="BP846" s="140"/>
      <c r="BQ846" s="140"/>
      <c r="BR846" s="140"/>
      <c r="BS846" s="140"/>
      <c r="BT846" s="140"/>
      <c r="BU846" s="140"/>
      <c r="BV846" s="140"/>
      <c r="BW846" s="140"/>
      <c r="BX846" s="140"/>
      <c r="BY846" s="140"/>
      <c r="BZ846" s="141"/>
      <c r="CA846" s="141"/>
      <c r="CB846" s="141"/>
      <c r="CC846" s="141"/>
      <c r="CD846" s="141"/>
      <c r="CE846" s="141"/>
      <c r="CF846" s="141"/>
    </row>
    <row r="847" spans="61:84" s="139" customFormat="1" ht="12.75" hidden="1">
      <c r="BI847" s="140"/>
      <c r="BJ847" s="140"/>
      <c r="BK847" s="140"/>
      <c r="BL847" s="140"/>
      <c r="BM847" s="140"/>
      <c r="BN847" s="140"/>
      <c r="BO847" s="140"/>
      <c r="BP847" s="140"/>
      <c r="BQ847" s="140"/>
      <c r="BR847" s="140"/>
      <c r="BS847" s="140"/>
      <c r="BT847" s="140"/>
      <c r="BU847" s="140"/>
      <c r="BV847" s="140"/>
      <c r="BW847" s="140"/>
      <c r="BX847" s="140"/>
      <c r="BY847" s="140"/>
      <c r="BZ847" s="141"/>
      <c r="CA847" s="141"/>
      <c r="CB847" s="141"/>
      <c r="CC847" s="141"/>
      <c r="CD847" s="141"/>
      <c r="CE847" s="141"/>
      <c r="CF847" s="141"/>
    </row>
    <row r="848" spans="61:84" s="139" customFormat="1" ht="12.75" hidden="1">
      <c r="BI848" s="140"/>
      <c r="BJ848" s="140"/>
      <c r="BK848" s="140"/>
      <c r="BL848" s="140"/>
      <c r="BM848" s="140"/>
      <c r="BN848" s="140"/>
      <c r="BO848" s="140"/>
      <c r="BP848" s="140"/>
      <c r="BQ848" s="140"/>
      <c r="BR848" s="140"/>
      <c r="BS848" s="140"/>
      <c r="BT848" s="140"/>
      <c r="BU848" s="140"/>
      <c r="BV848" s="140"/>
      <c r="BW848" s="140"/>
      <c r="BX848" s="140"/>
      <c r="BY848" s="140"/>
      <c r="BZ848" s="141"/>
      <c r="CA848" s="141"/>
      <c r="CB848" s="141"/>
      <c r="CC848" s="141"/>
      <c r="CD848" s="141"/>
      <c r="CE848" s="141"/>
      <c r="CF848" s="141"/>
    </row>
    <row r="849" spans="61:84" s="139" customFormat="1" ht="12.75" hidden="1">
      <c r="BI849" s="140"/>
      <c r="BJ849" s="140"/>
      <c r="BK849" s="140"/>
      <c r="BL849" s="140"/>
      <c r="BM849" s="140"/>
      <c r="BN849" s="140"/>
      <c r="BO849" s="140"/>
      <c r="BP849" s="140"/>
      <c r="BQ849" s="140"/>
      <c r="BR849" s="140"/>
      <c r="BS849" s="140"/>
      <c r="BT849" s="140"/>
      <c r="BU849" s="140"/>
      <c r="BV849" s="140"/>
      <c r="BW849" s="140"/>
      <c r="BX849" s="140"/>
      <c r="BY849" s="140"/>
      <c r="BZ849" s="141"/>
      <c r="CA849" s="141"/>
      <c r="CB849" s="141"/>
      <c r="CC849" s="141"/>
      <c r="CD849" s="141"/>
      <c r="CE849" s="141"/>
      <c r="CF849" s="141"/>
    </row>
    <row r="850" spans="61:84" s="139" customFormat="1" ht="12.75" hidden="1">
      <c r="BI850" s="140"/>
      <c r="BJ850" s="140"/>
      <c r="BK850" s="140"/>
      <c r="BL850" s="140"/>
      <c r="BM850" s="140"/>
      <c r="BN850" s="140"/>
      <c r="BO850" s="140"/>
      <c r="BP850" s="140"/>
      <c r="BQ850" s="140"/>
      <c r="BR850" s="140"/>
      <c r="BS850" s="140"/>
      <c r="BT850" s="140"/>
      <c r="BU850" s="140"/>
      <c r="BV850" s="140"/>
      <c r="BW850" s="140"/>
      <c r="BX850" s="140"/>
      <c r="BY850" s="140"/>
      <c r="BZ850" s="141"/>
      <c r="CA850" s="141"/>
      <c r="CB850" s="141"/>
      <c r="CC850" s="141"/>
      <c r="CD850" s="141"/>
      <c r="CE850" s="141"/>
      <c r="CF850" s="141"/>
    </row>
    <row r="851" spans="61:84" s="139" customFormat="1" ht="12.75" hidden="1">
      <c r="BI851" s="140"/>
      <c r="BJ851" s="140"/>
      <c r="BK851" s="140"/>
      <c r="BL851" s="140"/>
      <c r="BM851" s="140"/>
      <c r="BN851" s="140"/>
      <c r="BO851" s="140"/>
      <c r="BP851" s="140"/>
      <c r="BQ851" s="140"/>
      <c r="BR851" s="140"/>
      <c r="BS851" s="140"/>
      <c r="BT851" s="140"/>
      <c r="BU851" s="140"/>
      <c r="BV851" s="140"/>
      <c r="BW851" s="140"/>
      <c r="BX851" s="140"/>
      <c r="BY851" s="140"/>
      <c r="BZ851" s="141"/>
      <c r="CA851" s="141"/>
      <c r="CB851" s="141"/>
      <c r="CC851" s="141"/>
      <c r="CD851" s="141"/>
      <c r="CE851" s="141"/>
      <c r="CF851" s="141"/>
    </row>
    <row r="852" spans="61:84" s="139" customFormat="1" ht="12.75" hidden="1">
      <c r="BI852" s="140"/>
      <c r="BJ852" s="140"/>
      <c r="BK852" s="140"/>
      <c r="BL852" s="140"/>
      <c r="BM852" s="140"/>
      <c r="BN852" s="140"/>
      <c r="BO852" s="140"/>
      <c r="BP852" s="140"/>
      <c r="BQ852" s="140"/>
      <c r="BR852" s="140"/>
      <c r="BS852" s="140"/>
      <c r="BT852" s="140"/>
      <c r="BU852" s="140"/>
      <c r="BV852" s="140"/>
      <c r="BW852" s="140"/>
      <c r="BX852" s="140"/>
      <c r="BY852" s="140"/>
      <c r="BZ852" s="141"/>
      <c r="CA852" s="141"/>
      <c r="CB852" s="141"/>
      <c r="CC852" s="141"/>
      <c r="CD852" s="141"/>
      <c r="CE852" s="141"/>
      <c r="CF852" s="141"/>
    </row>
    <row r="853" spans="61:84" s="139" customFormat="1" ht="12.75" hidden="1">
      <c r="BI853" s="140"/>
      <c r="BJ853" s="140"/>
      <c r="BK853" s="140"/>
      <c r="BL853" s="140"/>
      <c r="BM853" s="140"/>
      <c r="BN853" s="140"/>
      <c r="BO853" s="140"/>
      <c r="BP853" s="140"/>
      <c r="BQ853" s="140"/>
      <c r="BR853" s="140"/>
      <c r="BS853" s="140"/>
      <c r="BT853" s="140"/>
      <c r="BU853" s="140"/>
      <c r="BV853" s="140"/>
      <c r="BW853" s="140"/>
      <c r="BX853" s="140"/>
      <c r="BY853" s="140"/>
      <c r="BZ853" s="141"/>
      <c r="CA853" s="141"/>
      <c r="CB853" s="141"/>
      <c r="CC853" s="141"/>
      <c r="CD853" s="141"/>
      <c r="CE853" s="141"/>
      <c r="CF853" s="141"/>
    </row>
    <row r="854" spans="61:84" s="139" customFormat="1" ht="12.75" hidden="1">
      <c r="BI854" s="140"/>
      <c r="BJ854" s="140"/>
      <c r="BK854" s="140"/>
      <c r="BL854" s="140"/>
      <c r="BM854" s="140"/>
      <c r="BN854" s="140"/>
      <c r="BO854" s="140"/>
      <c r="BP854" s="140"/>
      <c r="BQ854" s="140"/>
      <c r="BR854" s="140"/>
      <c r="BS854" s="140"/>
      <c r="BT854" s="140"/>
      <c r="BU854" s="140"/>
      <c r="BV854" s="140"/>
      <c r="BW854" s="140"/>
      <c r="BX854" s="140"/>
      <c r="BY854" s="140"/>
      <c r="BZ854" s="141"/>
      <c r="CA854" s="141"/>
      <c r="CB854" s="141"/>
      <c r="CC854" s="141"/>
      <c r="CD854" s="141"/>
      <c r="CE854" s="141"/>
      <c r="CF854" s="141"/>
    </row>
    <row r="855" spans="61:84" s="139" customFormat="1" ht="12.75" hidden="1">
      <c r="BI855" s="140"/>
      <c r="BJ855" s="140"/>
      <c r="BK855" s="140"/>
      <c r="BL855" s="140"/>
      <c r="BM855" s="140"/>
      <c r="BN855" s="140"/>
      <c r="BO855" s="140"/>
      <c r="BP855" s="140"/>
      <c r="BQ855" s="140"/>
      <c r="BR855" s="140"/>
      <c r="BS855" s="140"/>
      <c r="BT855" s="140"/>
      <c r="BU855" s="140"/>
      <c r="BV855" s="140"/>
      <c r="BW855" s="140"/>
      <c r="BX855" s="140"/>
      <c r="BY855" s="140"/>
      <c r="BZ855" s="141"/>
      <c r="CA855" s="141"/>
      <c r="CB855" s="141"/>
      <c r="CC855" s="141"/>
      <c r="CD855" s="141"/>
      <c r="CE855" s="141"/>
      <c r="CF855" s="141"/>
    </row>
    <row r="856" spans="61:84" s="139" customFormat="1" ht="12.75" hidden="1">
      <c r="BI856" s="140"/>
      <c r="BJ856" s="140"/>
      <c r="BK856" s="140"/>
      <c r="BL856" s="140"/>
      <c r="BM856" s="140"/>
      <c r="BN856" s="140"/>
      <c r="BO856" s="140"/>
      <c r="BP856" s="140"/>
      <c r="BQ856" s="140"/>
      <c r="BR856" s="140"/>
      <c r="BS856" s="140"/>
      <c r="BT856" s="140"/>
      <c r="BU856" s="140"/>
      <c r="BV856" s="140"/>
      <c r="BW856" s="140"/>
      <c r="BX856" s="140"/>
      <c r="BY856" s="140"/>
      <c r="BZ856" s="141"/>
      <c r="CA856" s="141"/>
      <c r="CB856" s="141"/>
      <c r="CC856" s="141"/>
      <c r="CD856" s="141"/>
      <c r="CE856" s="141"/>
      <c r="CF856" s="141"/>
    </row>
    <row r="857" spans="61:84" s="139" customFormat="1" ht="12.75" hidden="1">
      <c r="BI857" s="140"/>
      <c r="BJ857" s="140"/>
      <c r="BK857" s="140"/>
      <c r="BL857" s="140"/>
      <c r="BM857" s="140"/>
      <c r="BN857" s="140"/>
      <c r="BO857" s="140"/>
      <c r="BP857" s="140"/>
      <c r="BQ857" s="140"/>
      <c r="BR857" s="140"/>
      <c r="BS857" s="140"/>
      <c r="BT857" s="140"/>
      <c r="BU857" s="140"/>
      <c r="BV857" s="140"/>
      <c r="BW857" s="140"/>
      <c r="BX857" s="140"/>
      <c r="BY857" s="140"/>
      <c r="BZ857" s="141"/>
      <c r="CA857" s="141"/>
      <c r="CB857" s="141"/>
      <c r="CC857" s="141"/>
      <c r="CD857" s="141"/>
      <c r="CE857" s="141"/>
      <c r="CF857" s="141"/>
    </row>
    <row r="858" spans="61:84" s="139" customFormat="1" ht="12.75" hidden="1">
      <c r="BI858" s="140"/>
      <c r="BJ858" s="140"/>
      <c r="BK858" s="140"/>
      <c r="BL858" s="140"/>
      <c r="BM858" s="140"/>
      <c r="BN858" s="140"/>
      <c r="BO858" s="140"/>
      <c r="BP858" s="140"/>
      <c r="BQ858" s="140"/>
      <c r="BR858" s="140"/>
      <c r="BS858" s="140"/>
      <c r="BT858" s="140"/>
      <c r="BU858" s="140"/>
      <c r="BV858" s="140"/>
      <c r="BW858" s="140"/>
      <c r="BX858" s="140"/>
      <c r="BY858" s="140"/>
      <c r="BZ858" s="141"/>
      <c r="CA858" s="141"/>
      <c r="CB858" s="141"/>
      <c r="CC858" s="141"/>
      <c r="CD858" s="141"/>
      <c r="CE858" s="141"/>
      <c r="CF858" s="141"/>
    </row>
    <row r="859" spans="61:84" s="139" customFormat="1" ht="12.75" hidden="1">
      <c r="BI859" s="140"/>
      <c r="BJ859" s="140"/>
      <c r="BK859" s="140"/>
      <c r="BL859" s="140"/>
      <c r="BM859" s="140"/>
      <c r="BN859" s="140"/>
      <c r="BO859" s="140"/>
      <c r="BP859" s="140"/>
      <c r="BQ859" s="140"/>
      <c r="BR859" s="140"/>
      <c r="BS859" s="140"/>
      <c r="BT859" s="140"/>
      <c r="BU859" s="140"/>
      <c r="BV859" s="140"/>
      <c r="BW859" s="140"/>
      <c r="BX859" s="140"/>
      <c r="BY859" s="140"/>
      <c r="BZ859" s="141"/>
      <c r="CA859" s="141"/>
      <c r="CB859" s="141"/>
      <c r="CC859" s="141"/>
      <c r="CD859" s="141"/>
      <c r="CE859" s="141"/>
      <c r="CF859" s="141"/>
    </row>
    <row r="860" spans="61:84" s="139" customFormat="1" ht="12.75" hidden="1">
      <c r="BI860" s="140"/>
      <c r="BJ860" s="140"/>
      <c r="BK860" s="140"/>
      <c r="BL860" s="140"/>
      <c r="BM860" s="140"/>
      <c r="BN860" s="140"/>
      <c r="BO860" s="140"/>
      <c r="BP860" s="140"/>
      <c r="BQ860" s="140"/>
      <c r="BR860" s="140"/>
      <c r="BS860" s="140"/>
      <c r="BT860" s="140"/>
      <c r="BU860" s="140"/>
      <c r="BV860" s="140"/>
      <c r="BW860" s="140"/>
      <c r="BX860" s="140"/>
      <c r="BY860" s="140"/>
      <c r="BZ860" s="141"/>
      <c r="CA860" s="141"/>
      <c r="CB860" s="141"/>
      <c r="CC860" s="141"/>
      <c r="CD860" s="141"/>
      <c r="CE860" s="141"/>
      <c r="CF860" s="141"/>
    </row>
    <row r="861" spans="61:84" s="139" customFormat="1" ht="12.75" hidden="1">
      <c r="BI861" s="140"/>
      <c r="BJ861" s="140"/>
      <c r="BK861" s="140"/>
      <c r="BL861" s="140"/>
      <c r="BM861" s="140"/>
      <c r="BN861" s="140"/>
      <c r="BO861" s="140"/>
      <c r="BP861" s="140"/>
      <c r="BQ861" s="140"/>
      <c r="BR861" s="140"/>
      <c r="BS861" s="140"/>
      <c r="BT861" s="140"/>
      <c r="BU861" s="140"/>
      <c r="BV861" s="140"/>
      <c r="BW861" s="140"/>
      <c r="BX861" s="140"/>
      <c r="BY861" s="140"/>
      <c r="BZ861" s="141"/>
      <c r="CA861" s="141"/>
      <c r="CB861" s="141"/>
      <c r="CC861" s="141"/>
      <c r="CD861" s="141"/>
      <c r="CE861" s="141"/>
      <c r="CF861" s="141"/>
    </row>
    <row r="862" spans="61:84" s="139" customFormat="1" ht="12.75" hidden="1">
      <c r="BI862" s="140"/>
      <c r="BJ862" s="140"/>
      <c r="BK862" s="140"/>
      <c r="BL862" s="140"/>
      <c r="BM862" s="140"/>
      <c r="BN862" s="140"/>
      <c r="BO862" s="140"/>
      <c r="BP862" s="140"/>
      <c r="BQ862" s="140"/>
      <c r="BR862" s="140"/>
      <c r="BS862" s="140"/>
      <c r="BT862" s="140"/>
      <c r="BU862" s="140"/>
      <c r="BV862" s="140"/>
      <c r="BW862" s="140"/>
      <c r="BX862" s="140"/>
      <c r="BY862" s="140"/>
      <c r="BZ862" s="141"/>
      <c r="CA862" s="141"/>
      <c r="CB862" s="141"/>
      <c r="CC862" s="141"/>
      <c r="CD862" s="141"/>
      <c r="CE862" s="141"/>
      <c r="CF862" s="141"/>
    </row>
    <row r="863" spans="61:84" s="139" customFormat="1" ht="12.75" hidden="1">
      <c r="BI863" s="140"/>
      <c r="BJ863" s="140"/>
      <c r="BK863" s="140"/>
      <c r="BL863" s="140"/>
      <c r="BM863" s="140"/>
      <c r="BN863" s="140"/>
      <c r="BO863" s="140"/>
      <c r="BP863" s="140"/>
      <c r="BQ863" s="140"/>
      <c r="BR863" s="140"/>
      <c r="BS863" s="140"/>
      <c r="BT863" s="140"/>
      <c r="BU863" s="140"/>
      <c r="BV863" s="140"/>
      <c r="BW863" s="140"/>
      <c r="BX863" s="140"/>
      <c r="BY863" s="140"/>
      <c r="BZ863" s="141"/>
      <c r="CA863" s="141"/>
      <c r="CB863" s="141"/>
      <c r="CC863" s="141"/>
      <c r="CD863" s="141"/>
      <c r="CE863" s="141"/>
      <c r="CF863" s="141"/>
    </row>
    <row r="864" spans="61:84" s="139" customFormat="1" ht="12.75" hidden="1">
      <c r="BI864" s="140"/>
      <c r="BJ864" s="140"/>
      <c r="BK864" s="140"/>
      <c r="BL864" s="140"/>
      <c r="BM864" s="140"/>
      <c r="BN864" s="140"/>
      <c r="BO864" s="140"/>
      <c r="BP864" s="140"/>
      <c r="BQ864" s="140"/>
      <c r="BR864" s="140"/>
      <c r="BS864" s="140"/>
      <c r="BT864" s="140"/>
      <c r="BU864" s="140"/>
      <c r="BV864" s="140"/>
      <c r="BW864" s="140"/>
      <c r="BX864" s="140"/>
      <c r="BY864" s="140"/>
      <c r="BZ864" s="141"/>
      <c r="CA864" s="141"/>
      <c r="CB864" s="141"/>
      <c r="CC864" s="141"/>
      <c r="CD864" s="141"/>
      <c r="CE864" s="141"/>
      <c r="CF864" s="141"/>
    </row>
    <row r="865" spans="61:84" s="139" customFormat="1" ht="12.75" hidden="1">
      <c r="BI865" s="140"/>
      <c r="BJ865" s="140"/>
      <c r="BK865" s="140"/>
      <c r="BL865" s="140"/>
      <c r="BM865" s="140"/>
      <c r="BN865" s="140"/>
      <c r="BO865" s="140"/>
      <c r="BP865" s="140"/>
      <c r="BQ865" s="140"/>
      <c r="BR865" s="140"/>
      <c r="BS865" s="140"/>
      <c r="BT865" s="140"/>
      <c r="BU865" s="140"/>
      <c r="BV865" s="140"/>
      <c r="BW865" s="140"/>
      <c r="BX865" s="140"/>
      <c r="BY865" s="140"/>
      <c r="BZ865" s="141"/>
      <c r="CA865" s="141"/>
      <c r="CB865" s="141"/>
      <c r="CC865" s="141"/>
      <c r="CD865" s="141"/>
      <c r="CE865" s="141"/>
      <c r="CF865" s="141"/>
    </row>
    <row r="866" spans="61:84" s="139" customFormat="1" ht="12.75" hidden="1">
      <c r="BI866" s="140"/>
      <c r="BJ866" s="140"/>
      <c r="BK866" s="140"/>
      <c r="BL866" s="140"/>
      <c r="BM866" s="140"/>
      <c r="BN866" s="140"/>
      <c r="BO866" s="140"/>
      <c r="BP866" s="140"/>
      <c r="BQ866" s="140"/>
      <c r="BR866" s="140"/>
      <c r="BS866" s="140"/>
      <c r="BT866" s="140"/>
      <c r="BU866" s="140"/>
      <c r="BV866" s="140"/>
      <c r="BW866" s="140"/>
      <c r="BX866" s="140"/>
      <c r="BY866" s="140"/>
      <c r="BZ866" s="141"/>
      <c r="CA866" s="141"/>
      <c r="CB866" s="141"/>
      <c r="CC866" s="141"/>
      <c r="CD866" s="141"/>
      <c r="CE866" s="141"/>
      <c r="CF866" s="141"/>
    </row>
    <row r="867" spans="61:84" s="139" customFormat="1" ht="12.75" hidden="1">
      <c r="BI867" s="140"/>
      <c r="BJ867" s="140"/>
      <c r="BK867" s="140"/>
      <c r="BL867" s="140"/>
      <c r="BM867" s="140"/>
      <c r="BN867" s="140"/>
      <c r="BO867" s="140"/>
      <c r="BP867" s="140"/>
      <c r="BQ867" s="140"/>
      <c r="BR867" s="140"/>
      <c r="BS867" s="140"/>
      <c r="BT867" s="140"/>
      <c r="BU867" s="140"/>
      <c r="BV867" s="140"/>
      <c r="BW867" s="140"/>
      <c r="BX867" s="140"/>
      <c r="BY867" s="140"/>
      <c r="BZ867" s="141"/>
      <c r="CA867" s="141"/>
      <c r="CB867" s="141"/>
      <c r="CC867" s="141"/>
      <c r="CD867" s="141"/>
      <c r="CE867" s="141"/>
      <c r="CF867" s="141"/>
    </row>
    <row r="868" spans="61:84" s="139" customFormat="1" ht="12.75" hidden="1">
      <c r="BI868" s="140"/>
      <c r="BJ868" s="140"/>
      <c r="BK868" s="140"/>
      <c r="BL868" s="140"/>
      <c r="BM868" s="140"/>
      <c r="BN868" s="140"/>
      <c r="BO868" s="140"/>
      <c r="BP868" s="140"/>
      <c r="BQ868" s="140"/>
      <c r="BR868" s="140"/>
      <c r="BS868" s="140"/>
      <c r="BT868" s="140"/>
      <c r="BU868" s="140"/>
      <c r="BV868" s="140"/>
      <c r="BW868" s="140"/>
      <c r="BX868" s="140"/>
      <c r="BY868" s="140"/>
      <c r="BZ868" s="141"/>
      <c r="CA868" s="141"/>
      <c r="CB868" s="141"/>
      <c r="CC868" s="141"/>
      <c r="CD868" s="141"/>
      <c r="CE868" s="141"/>
      <c r="CF868" s="141"/>
    </row>
    <row r="869" spans="61:84" s="139" customFormat="1" ht="12.75" hidden="1">
      <c r="BI869" s="140"/>
      <c r="BJ869" s="140"/>
      <c r="BK869" s="140"/>
      <c r="BL869" s="140"/>
      <c r="BM869" s="140"/>
      <c r="BN869" s="140"/>
      <c r="BO869" s="140"/>
      <c r="BP869" s="140"/>
      <c r="BQ869" s="140"/>
      <c r="BR869" s="140"/>
      <c r="BS869" s="140"/>
      <c r="BT869" s="140"/>
      <c r="BU869" s="140"/>
      <c r="BV869" s="140"/>
      <c r="BW869" s="140"/>
      <c r="BX869" s="140"/>
      <c r="BY869" s="140"/>
      <c r="BZ869" s="141"/>
      <c r="CA869" s="141"/>
      <c r="CB869" s="141"/>
      <c r="CC869" s="141"/>
      <c r="CD869" s="141"/>
      <c r="CE869" s="141"/>
      <c r="CF869" s="141"/>
    </row>
    <row r="870" spans="61:84" s="139" customFormat="1" ht="12.75" hidden="1">
      <c r="BI870" s="140"/>
      <c r="BJ870" s="140"/>
      <c r="BK870" s="140"/>
      <c r="BL870" s="140"/>
      <c r="BM870" s="140"/>
      <c r="BN870" s="140"/>
      <c r="BO870" s="140"/>
      <c r="BP870" s="140"/>
      <c r="BQ870" s="140"/>
      <c r="BR870" s="140"/>
      <c r="BS870" s="140"/>
      <c r="BT870" s="140"/>
      <c r="BU870" s="140"/>
      <c r="BV870" s="140"/>
      <c r="BW870" s="140"/>
      <c r="BX870" s="140"/>
      <c r="BY870" s="140"/>
      <c r="BZ870" s="141"/>
      <c r="CA870" s="141"/>
      <c r="CB870" s="141"/>
      <c r="CC870" s="141"/>
      <c r="CD870" s="141"/>
      <c r="CE870" s="141"/>
      <c r="CF870" s="141"/>
    </row>
    <row r="871" spans="61:84" s="139" customFormat="1" ht="12.75" hidden="1">
      <c r="BI871" s="140"/>
      <c r="BJ871" s="140"/>
      <c r="BK871" s="140"/>
      <c r="BL871" s="140"/>
      <c r="BM871" s="140"/>
      <c r="BN871" s="140"/>
      <c r="BO871" s="140"/>
      <c r="BP871" s="140"/>
      <c r="BQ871" s="140"/>
      <c r="BR871" s="140"/>
      <c r="BS871" s="140"/>
      <c r="BT871" s="140"/>
      <c r="BU871" s="140"/>
      <c r="BV871" s="140"/>
      <c r="BW871" s="140"/>
      <c r="BX871" s="140"/>
      <c r="BY871" s="140"/>
      <c r="BZ871" s="141"/>
      <c r="CA871" s="141"/>
      <c r="CB871" s="141"/>
      <c r="CC871" s="141"/>
      <c r="CD871" s="141"/>
      <c r="CE871" s="141"/>
      <c r="CF871" s="141"/>
    </row>
    <row r="872" spans="61:84" s="139" customFormat="1" ht="12.75" hidden="1">
      <c r="BI872" s="140"/>
      <c r="BJ872" s="140"/>
      <c r="BK872" s="140"/>
      <c r="BL872" s="140"/>
      <c r="BM872" s="140"/>
      <c r="BN872" s="140"/>
      <c r="BO872" s="140"/>
      <c r="BP872" s="140"/>
      <c r="BQ872" s="140"/>
      <c r="BR872" s="140"/>
      <c r="BS872" s="140"/>
      <c r="BT872" s="140"/>
      <c r="BU872" s="140"/>
      <c r="BV872" s="140"/>
      <c r="BW872" s="140"/>
      <c r="BX872" s="140"/>
      <c r="BY872" s="140"/>
      <c r="BZ872" s="141"/>
      <c r="CA872" s="141"/>
      <c r="CB872" s="141"/>
      <c r="CC872" s="141"/>
      <c r="CD872" s="141"/>
      <c r="CE872" s="141"/>
      <c r="CF872" s="141"/>
    </row>
    <row r="873" spans="61:84" s="139" customFormat="1" ht="12.75" hidden="1">
      <c r="BI873" s="140"/>
      <c r="BJ873" s="140"/>
      <c r="BK873" s="140"/>
      <c r="BL873" s="140"/>
      <c r="BM873" s="140"/>
      <c r="BN873" s="140"/>
      <c r="BO873" s="140"/>
      <c r="BP873" s="140"/>
      <c r="BQ873" s="140"/>
      <c r="BR873" s="140"/>
      <c r="BS873" s="140"/>
      <c r="BT873" s="140"/>
      <c r="BU873" s="140"/>
      <c r="BV873" s="140"/>
      <c r="BW873" s="140"/>
      <c r="BX873" s="140"/>
      <c r="BY873" s="140"/>
      <c r="BZ873" s="141"/>
      <c r="CA873" s="141"/>
      <c r="CB873" s="141"/>
      <c r="CC873" s="141"/>
      <c r="CD873" s="141"/>
      <c r="CE873" s="141"/>
      <c r="CF873" s="141"/>
    </row>
    <row r="874" spans="61:84" s="139" customFormat="1" ht="12.75" hidden="1">
      <c r="BI874" s="140"/>
      <c r="BJ874" s="140"/>
      <c r="BK874" s="140"/>
      <c r="BL874" s="140"/>
      <c r="BM874" s="140"/>
      <c r="BN874" s="140"/>
      <c r="BO874" s="140"/>
      <c r="BP874" s="140"/>
      <c r="BQ874" s="140"/>
      <c r="BR874" s="140"/>
      <c r="BS874" s="140"/>
      <c r="BT874" s="140"/>
      <c r="BU874" s="140"/>
      <c r="BV874" s="140"/>
      <c r="BW874" s="140"/>
      <c r="BX874" s="140"/>
      <c r="BY874" s="140"/>
      <c r="BZ874" s="141"/>
      <c r="CA874" s="141"/>
      <c r="CB874" s="141"/>
      <c r="CC874" s="141"/>
      <c r="CD874" s="141"/>
      <c r="CE874" s="141"/>
      <c r="CF874" s="141"/>
    </row>
    <row r="875" spans="61:84" s="139" customFormat="1" ht="12.75" hidden="1">
      <c r="BI875" s="140"/>
      <c r="BJ875" s="140"/>
      <c r="BK875" s="140"/>
      <c r="BL875" s="140"/>
      <c r="BM875" s="140"/>
      <c r="BN875" s="140"/>
      <c r="BO875" s="140"/>
      <c r="BP875" s="140"/>
      <c r="BQ875" s="140"/>
      <c r="BR875" s="140"/>
      <c r="BS875" s="140"/>
      <c r="BT875" s="140"/>
      <c r="BU875" s="140"/>
      <c r="BV875" s="140"/>
      <c r="BW875" s="140"/>
      <c r="BX875" s="140"/>
      <c r="BY875" s="140"/>
      <c r="BZ875" s="141"/>
      <c r="CA875" s="141"/>
      <c r="CB875" s="141"/>
      <c r="CC875" s="141"/>
      <c r="CD875" s="141"/>
      <c r="CE875" s="141"/>
      <c r="CF875" s="141"/>
    </row>
    <row r="876" spans="61:84" s="139" customFormat="1" ht="12.75" hidden="1">
      <c r="BI876" s="140"/>
      <c r="BJ876" s="140"/>
      <c r="BK876" s="140"/>
      <c r="BL876" s="140"/>
      <c r="BM876" s="140"/>
      <c r="BN876" s="140"/>
      <c r="BO876" s="140"/>
      <c r="BP876" s="140"/>
      <c r="BQ876" s="140"/>
      <c r="BR876" s="140"/>
      <c r="BS876" s="140"/>
      <c r="BT876" s="140"/>
      <c r="BU876" s="140"/>
      <c r="BV876" s="140"/>
      <c r="BW876" s="140"/>
      <c r="BX876" s="140"/>
      <c r="BY876" s="140"/>
      <c r="BZ876" s="141"/>
      <c r="CA876" s="141"/>
      <c r="CB876" s="141"/>
      <c r="CC876" s="141"/>
      <c r="CD876" s="141"/>
      <c r="CE876" s="141"/>
      <c r="CF876" s="141"/>
    </row>
    <row r="877" spans="61:84" s="139" customFormat="1" ht="12.75" hidden="1">
      <c r="BI877" s="140"/>
      <c r="BJ877" s="140"/>
      <c r="BK877" s="140"/>
      <c r="BL877" s="140"/>
      <c r="BM877" s="140"/>
      <c r="BN877" s="140"/>
      <c r="BO877" s="140"/>
      <c r="BP877" s="140"/>
      <c r="BQ877" s="140"/>
      <c r="BR877" s="140"/>
      <c r="BS877" s="140"/>
      <c r="BT877" s="140"/>
      <c r="BU877" s="140"/>
      <c r="BV877" s="140"/>
      <c r="BW877" s="140"/>
      <c r="BX877" s="140"/>
      <c r="BY877" s="140"/>
      <c r="BZ877" s="141"/>
      <c r="CA877" s="141"/>
      <c r="CB877" s="141"/>
      <c r="CC877" s="141"/>
      <c r="CD877" s="141"/>
      <c r="CE877" s="141"/>
      <c r="CF877" s="141"/>
    </row>
    <row r="878" spans="61:84" s="139" customFormat="1" ht="12.75" hidden="1">
      <c r="BI878" s="140"/>
      <c r="BJ878" s="140"/>
      <c r="BK878" s="140"/>
      <c r="BL878" s="140"/>
      <c r="BM878" s="140"/>
      <c r="BN878" s="140"/>
      <c r="BO878" s="140"/>
      <c r="BP878" s="140"/>
      <c r="BQ878" s="140"/>
      <c r="BR878" s="140"/>
      <c r="BS878" s="140"/>
      <c r="BT878" s="140"/>
      <c r="BU878" s="140"/>
      <c r="BV878" s="140"/>
      <c r="BW878" s="140"/>
      <c r="BX878" s="140"/>
      <c r="BY878" s="140"/>
      <c r="BZ878" s="141"/>
      <c r="CA878" s="141"/>
      <c r="CB878" s="141"/>
      <c r="CC878" s="141"/>
      <c r="CD878" s="141"/>
      <c r="CE878" s="141"/>
      <c r="CF878" s="141"/>
    </row>
    <row r="879" spans="61:84" s="139" customFormat="1" ht="12.75" hidden="1">
      <c r="BI879" s="140"/>
      <c r="BJ879" s="140"/>
      <c r="BK879" s="140"/>
      <c r="BL879" s="140"/>
      <c r="BM879" s="140"/>
      <c r="BN879" s="140"/>
      <c r="BO879" s="140"/>
      <c r="BP879" s="140"/>
      <c r="BQ879" s="140"/>
      <c r="BR879" s="140"/>
      <c r="BS879" s="140"/>
      <c r="BT879" s="140"/>
      <c r="BU879" s="140"/>
      <c r="BV879" s="140"/>
      <c r="BW879" s="140"/>
      <c r="BX879" s="140"/>
      <c r="BY879" s="140"/>
      <c r="BZ879" s="141"/>
      <c r="CA879" s="141"/>
      <c r="CB879" s="141"/>
      <c r="CC879" s="141"/>
      <c r="CD879" s="141"/>
      <c r="CE879" s="141"/>
      <c r="CF879" s="141"/>
    </row>
    <row r="880" spans="61:84" s="139" customFormat="1" ht="12.75" hidden="1">
      <c r="BI880" s="140"/>
      <c r="BJ880" s="140"/>
      <c r="BK880" s="140"/>
      <c r="BL880" s="140"/>
      <c r="BM880" s="140"/>
      <c r="BN880" s="140"/>
      <c r="BO880" s="140"/>
      <c r="BP880" s="140"/>
      <c r="BQ880" s="140"/>
      <c r="BR880" s="140"/>
      <c r="BS880" s="140"/>
      <c r="BT880" s="140"/>
      <c r="BU880" s="140"/>
      <c r="BV880" s="140"/>
      <c r="BW880" s="140"/>
      <c r="BX880" s="140"/>
      <c r="BY880" s="140"/>
      <c r="BZ880" s="141"/>
      <c r="CA880" s="141"/>
      <c r="CB880" s="141"/>
      <c r="CC880" s="141"/>
      <c r="CD880" s="141"/>
      <c r="CE880" s="141"/>
      <c r="CF880" s="141"/>
    </row>
    <row r="881" spans="61:84" s="139" customFormat="1" ht="12.75" hidden="1">
      <c r="BI881" s="140"/>
      <c r="BJ881" s="140"/>
      <c r="BK881" s="140"/>
      <c r="BL881" s="140"/>
      <c r="BM881" s="140"/>
      <c r="BN881" s="140"/>
      <c r="BO881" s="140"/>
      <c r="BP881" s="140"/>
      <c r="BQ881" s="140"/>
      <c r="BR881" s="140"/>
      <c r="BS881" s="140"/>
      <c r="BT881" s="140"/>
      <c r="BU881" s="140"/>
      <c r="BV881" s="140"/>
      <c r="BW881" s="140"/>
      <c r="BX881" s="140"/>
      <c r="BY881" s="140"/>
      <c r="BZ881" s="141"/>
      <c r="CA881" s="141"/>
      <c r="CB881" s="141"/>
      <c r="CC881" s="141"/>
      <c r="CD881" s="141"/>
      <c r="CE881" s="141"/>
      <c r="CF881" s="141"/>
    </row>
    <row r="882" spans="61:84" s="139" customFormat="1" ht="12.75" hidden="1">
      <c r="BI882" s="140"/>
      <c r="BJ882" s="140"/>
      <c r="BK882" s="140"/>
      <c r="BL882" s="140"/>
      <c r="BM882" s="140"/>
      <c r="BN882" s="140"/>
      <c r="BO882" s="140"/>
      <c r="BP882" s="140"/>
      <c r="BQ882" s="140"/>
      <c r="BR882" s="140"/>
      <c r="BS882" s="140"/>
      <c r="BT882" s="140"/>
      <c r="BU882" s="140"/>
      <c r="BV882" s="140"/>
      <c r="BW882" s="140"/>
      <c r="BX882" s="140"/>
      <c r="BY882" s="140"/>
      <c r="BZ882" s="141"/>
      <c r="CA882" s="141"/>
      <c r="CB882" s="141"/>
      <c r="CC882" s="141"/>
      <c r="CD882" s="141"/>
      <c r="CE882" s="141"/>
      <c r="CF882" s="141"/>
    </row>
    <row r="883" spans="61:84" s="139" customFormat="1" ht="12.75" hidden="1">
      <c r="BI883" s="140"/>
      <c r="BJ883" s="140"/>
      <c r="BK883" s="140"/>
      <c r="BL883" s="140"/>
      <c r="BM883" s="140"/>
      <c r="BN883" s="140"/>
      <c r="BO883" s="140"/>
      <c r="BP883" s="140"/>
      <c r="BQ883" s="140"/>
      <c r="BR883" s="140"/>
      <c r="BS883" s="140"/>
      <c r="BT883" s="140"/>
      <c r="BU883" s="140"/>
      <c r="BV883" s="140"/>
      <c r="BW883" s="140"/>
      <c r="BX883" s="140"/>
      <c r="BY883" s="140"/>
      <c r="BZ883" s="141"/>
      <c r="CA883" s="141"/>
      <c r="CB883" s="141"/>
      <c r="CC883" s="141"/>
      <c r="CD883" s="141"/>
      <c r="CE883" s="141"/>
      <c r="CF883" s="141"/>
    </row>
    <row r="884" spans="61:84" s="139" customFormat="1" ht="12.75" hidden="1">
      <c r="BI884" s="140"/>
      <c r="BJ884" s="140"/>
      <c r="BK884" s="140"/>
      <c r="BL884" s="140"/>
      <c r="BM884" s="140"/>
      <c r="BN884" s="140"/>
      <c r="BO884" s="140"/>
      <c r="BP884" s="140"/>
      <c r="BQ884" s="140"/>
      <c r="BR884" s="140"/>
      <c r="BS884" s="140"/>
      <c r="BT884" s="140"/>
      <c r="BU884" s="140"/>
      <c r="BV884" s="140"/>
      <c r="BW884" s="140"/>
      <c r="BX884" s="140"/>
      <c r="BY884" s="140"/>
      <c r="BZ884" s="141"/>
      <c r="CA884" s="141"/>
      <c r="CB884" s="141"/>
      <c r="CC884" s="141"/>
      <c r="CD884" s="141"/>
      <c r="CE884" s="141"/>
      <c r="CF884" s="141"/>
    </row>
    <row r="885" spans="61:84" s="139" customFormat="1" ht="12.75" hidden="1">
      <c r="BI885" s="140"/>
      <c r="BJ885" s="140"/>
      <c r="BK885" s="140"/>
      <c r="BL885" s="140"/>
      <c r="BM885" s="140"/>
      <c r="BN885" s="140"/>
      <c r="BO885" s="140"/>
      <c r="BP885" s="140"/>
      <c r="BQ885" s="140"/>
      <c r="BR885" s="140"/>
      <c r="BS885" s="140"/>
      <c r="BT885" s="140"/>
      <c r="BU885" s="140"/>
      <c r="BV885" s="140"/>
      <c r="BW885" s="140"/>
      <c r="BX885" s="140"/>
      <c r="BY885" s="140"/>
      <c r="BZ885" s="141"/>
      <c r="CA885" s="141"/>
      <c r="CB885" s="141"/>
      <c r="CC885" s="141"/>
      <c r="CD885" s="141"/>
      <c r="CE885" s="141"/>
      <c r="CF885" s="141"/>
    </row>
    <row r="886" spans="61:84" s="139" customFormat="1" ht="12.75" hidden="1">
      <c r="BI886" s="140"/>
      <c r="BJ886" s="140"/>
      <c r="BK886" s="140"/>
      <c r="BL886" s="140"/>
      <c r="BM886" s="140"/>
      <c r="BN886" s="140"/>
      <c r="BO886" s="140"/>
      <c r="BP886" s="140"/>
      <c r="BQ886" s="140"/>
      <c r="BR886" s="140"/>
      <c r="BS886" s="140"/>
      <c r="BT886" s="140"/>
      <c r="BU886" s="140"/>
      <c r="BV886" s="140"/>
      <c r="BW886" s="140"/>
      <c r="BX886" s="140"/>
      <c r="BY886" s="140"/>
      <c r="BZ886" s="141"/>
      <c r="CA886" s="141"/>
      <c r="CB886" s="141"/>
      <c r="CC886" s="141"/>
      <c r="CD886" s="141"/>
      <c r="CE886" s="141"/>
      <c r="CF886" s="141"/>
    </row>
    <row r="887" spans="61:84" s="139" customFormat="1" ht="12.75" hidden="1">
      <c r="BI887" s="140"/>
      <c r="BJ887" s="140"/>
      <c r="BK887" s="140"/>
      <c r="BL887" s="140"/>
      <c r="BM887" s="140"/>
      <c r="BN887" s="140"/>
      <c r="BO887" s="140"/>
      <c r="BP887" s="140"/>
      <c r="BQ887" s="140"/>
      <c r="BR887" s="140"/>
      <c r="BS887" s="140"/>
      <c r="BT887" s="140"/>
      <c r="BU887" s="140"/>
      <c r="BV887" s="140"/>
      <c r="BW887" s="140"/>
      <c r="BX887" s="140"/>
      <c r="BY887" s="140"/>
      <c r="BZ887" s="141"/>
      <c r="CA887" s="141"/>
      <c r="CB887" s="141"/>
      <c r="CC887" s="141"/>
      <c r="CD887" s="141"/>
      <c r="CE887" s="141"/>
      <c r="CF887" s="141"/>
    </row>
    <row r="888" spans="61:84" s="139" customFormat="1" ht="12.75" hidden="1">
      <c r="BI888" s="140"/>
      <c r="BJ888" s="140"/>
      <c r="BK888" s="140"/>
      <c r="BL888" s="140"/>
      <c r="BM888" s="140"/>
      <c r="BN888" s="140"/>
      <c r="BO888" s="140"/>
      <c r="BP888" s="140"/>
      <c r="BQ888" s="140"/>
      <c r="BR888" s="140"/>
      <c r="BS888" s="140"/>
      <c r="BT888" s="140"/>
      <c r="BU888" s="140"/>
      <c r="BV888" s="140"/>
      <c r="BW888" s="140"/>
      <c r="BX888" s="140"/>
      <c r="BY888" s="140"/>
      <c r="BZ888" s="141"/>
      <c r="CA888" s="141"/>
      <c r="CB888" s="141"/>
      <c r="CC888" s="141"/>
      <c r="CD888" s="141"/>
      <c r="CE888" s="141"/>
      <c r="CF888" s="141"/>
    </row>
    <row r="889" spans="61:84" s="139" customFormat="1" ht="12.75" hidden="1">
      <c r="BI889" s="140"/>
      <c r="BJ889" s="140"/>
      <c r="BK889" s="140"/>
      <c r="BL889" s="140"/>
      <c r="BM889" s="140"/>
      <c r="BN889" s="140"/>
      <c r="BO889" s="140"/>
      <c r="BP889" s="140"/>
      <c r="BQ889" s="140"/>
      <c r="BR889" s="140"/>
      <c r="BS889" s="140"/>
      <c r="BT889" s="140"/>
      <c r="BU889" s="140"/>
      <c r="BV889" s="140"/>
      <c r="BW889" s="140"/>
      <c r="BX889" s="140"/>
      <c r="BY889" s="140"/>
      <c r="BZ889" s="141"/>
      <c r="CA889" s="141"/>
      <c r="CB889" s="141"/>
      <c r="CC889" s="141"/>
      <c r="CD889" s="141"/>
      <c r="CE889" s="141"/>
      <c r="CF889" s="141"/>
    </row>
    <row r="890" spans="61:84" s="139" customFormat="1" ht="12.75" hidden="1">
      <c r="BI890" s="140"/>
      <c r="BJ890" s="140"/>
      <c r="BK890" s="140"/>
      <c r="BL890" s="140"/>
      <c r="BM890" s="140"/>
      <c r="BN890" s="140"/>
      <c r="BO890" s="140"/>
      <c r="BP890" s="140"/>
      <c r="BQ890" s="140"/>
      <c r="BR890" s="140"/>
      <c r="BS890" s="140"/>
      <c r="BT890" s="140"/>
      <c r="BU890" s="140"/>
      <c r="BV890" s="140"/>
      <c r="BW890" s="140"/>
      <c r="BX890" s="140"/>
      <c r="BY890" s="140"/>
      <c r="BZ890" s="141"/>
      <c r="CA890" s="141"/>
      <c r="CB890" s="141"/>
      <c r="CC890" s="141"/>
      <c r="CD890" s="141"/>
      <c r="CE890" s="141"/>
      <c r="CF890" s="141"/>
    </row>
    <row r="891" spans="61:84" s="139" customFormat="1" ht="12.75" hidden="1">
      <c r="BI891" s="140"/>
      <c r="BJ891" s="140"/>
      <c r="BK891" s="140"/>
      <c r="BL891" s="140"/>
      <c r="BM891" s="140"/>
      <c r="BN891" s="140"/>
      <c r="BO891" s="140"/>
      <c r="BP891" s="140"/>
      <c r="BQ891" s="140"/>
      <c r="BR891" s="140"/>
      <c r="BS891" s="140"/>
      <c r="BT891" s="140"/>
      <c r="BU891" s="140"/>
      <c r="BV891" s="140"/>
      <c r="BW891" s="140"/>
      <c r="BX891" s="140"/>
      <c r="BY891" s="140"/>
      <c r="BZ891" s="141"/>
      <c r="CA891" s="141"/>
      <c r="CB891" s="141"/>
      <c r="CC891" s="141"/>
      <c r="CD891" s="141"/>
      <c r="CE891" s="141"/>
      <c r="CF891" s="141"/>
    </row>
    <row r="892" spans="61:84" s="139" customFormat="1" ht="12.75" hidden="1">
      <c r="BI892" s="140"/>
      <c r="BJ892" s="140"/>
      <c r="BK892" s="140"/>
      <c r="BL892" s="140"/>
      <c r="BM892" s="140"/>
      <c r="BN892" s="140"/>
      <c r="BO892" s="140"/>
      <c r="BP892" s="140"/>
      <c r="BQ892" s="140"/>
      <c r="BR892" s="140"/>
      <c r="BS892" s="140"/>
      <c r="BT892" s="140"/>
      <c r="BU892" s="140"/>
      <c r="BV892" s="140"/>
      <c r="BW892" s="140"/>
      <c r="BX892" s="140"/>
      <c r="BY892" s="140"/>
      <c r="BZ892" s="141"/>
      <c r="CA892" s="141"/>
      <c r="CB892" s="141"/>
      <c r="CC892" s="141"/>
      <c r="CD892" s="141"/>
      <c r="CE892" s="141"/>
      <c r="CF892" s="141"/>
    </row>
    <row r="893" spans="61:84" s="139" customFormat="1" ht="12.75" hidden="1">
      <c r="BI893" s="140"/>
      <c r="BJ893" s="140"/>
      <c r="BK893" s="140"/>
      <c r="BL893" s="140"/>
      <c r="BM893" s="140"/>
      <c r="BN893" s="140"/>
      <c r="BO893" s="140"/>
      <c r="BP893" s="140"/>
      <c r="BQ893" s="140"/>
      <c r="BR893" s="140"/>
      <c r="BS893" s="140"/>
      <c r="BT893" s="140"/>
      <c r="BU893" s="140"/>
      <c r="BV893" s="140"/>
      <c r="BW893" s="140"/>
      <c r="BX893" s="140"/>
      <c r="BY893" s="140"/>
      <c r="BZ893" s="141"/>
      <c r="CA893" s="141"/>
      <c r="CB893" s="141"/>
      <c r="CC893" s="141"/>
      <c r="CD893" s="141"/>
      <c r="CE893" s="141"/>
      <c r="CF893" s="141"/>
    </row>
    <row r="894" spans="61:84" s="139" customFormat="1" ht="12.75" hidden="1">
      <c r="BI894" s="140"/>
      <c r="BJ894" s="140"/>
      <c r="BK894" s="140"/>
      <c r="BL894" s="140"/>
      <c r="BM894" s="140"/>
      <c r="BN894" s="140"/>
      <c r="BO894" s="140"/>
      <c r="BP894" s="140"/>
      <c r="BQ894" s="140"/>
      <c r="BR894" s="140"/>
      <c r="BS894" s="140"/>
      <c r="BT894" s="140"/>
      <c r="BU894" s="140"/>
      <c r="BV894" s="140"/>
      <c r="BW894" s="140"/>
      <c r="BX894" s="140"/>
      <c r="BY894" s="140"/>
      <c r="BZ894" s="141"/>
      <c r="CA894" s="141"/>
      <c r="CB894" s="141"/>
      <c r="CC894" s="141"/>
      <c r="CD894" s="141"/>
      <c r="CE894" s="141"/>
      <c r="CF894" s="141"/>
    </row>
    <row r="895" spans="61:84" s="139" customFormat="1" ht="12.75" hidden="1">
      <c r="BI895" s="140"/>
      <c r="BJ895" s="140"/>
      <c r="BK895" s="140"/>
      <c r="BL895" s="140"/>
      <c r="BM895" s="140"/>
      <c r="BN895" s="140"/>
      <c r="BO895" s="140"/>
      <c r="BP895" s="140"/>
      <c r="BQ895" s="140"/>
      <c r="BR895" s="140"/>
      <c r="BS895" s="140"/>
      <c r="BT895" s="140"/>
      <c r="BU895" s="140"/>
      <c r="BV895" s="140"/>
      <c r="BW895" s="140"/>
      <c r="BX895" s="140"/>
      <c r="BY895" s="140"/>
      <c r="BZ895" s="141"/>
      <c r="CA895" s="141"/>
      <c r="CB895" s="141"/>
      <c r="CC895" s="141"/>
      <c r="CD895" s="141"/>
      <c r="CE895" s="141"/>
      <c r="CF895" s="141"/>
    </row>
    <row r="896" spans="61:84" s="139" customFormat="1" ht="12.75" hidden="1">
      <c r="BI896" s="140"/>
      <c r="BJ896" s="140"/>
      <c r="BK896" s="140"/>
      <c r="BL896" s="140"/>
      <c r="BM896" s="140"/>
      <c r="BN896" s="140"/>
      <c r="BO896" s="140"/>
      <c r="BP896" s="140"/>
      <c r="BQ896" s="140"/>
      <c r="BR896" s="140"/>
      <c r="BS896" s="140"/>
      <c r="BT896" s="140"/>
      <c r="BU896" s="140"/>
      <c r="BV896" s="140"/>
      <c r="BW896" s="140"/>
      <c r="BX896" s="140"/>
      <c r="BY896" s="140"/>
      <c r="BZ896" s="141"/>
      <c r="CA896" s="141"/>
      <c r="CB896" s="141"/>
      <c r="CC896" s="141"/>
      <c r="CD896" s="141"/>
      <c r="CE896" s="141"/>
      <c r="CF896" s="141"/>
    </row>
    <row r="897" spans="61:84" s="139" customFormat="1" ht="12.75" hidden="1">
      <c r="BI897" s="140"/>
      <c r="BJ897" s="140"/>
      <c r="BK897" s="140"/>
      <c r="BL897" s="140"/>
      <c r="BM897" s="140"/>
      <c r="BN897" s="140"/>
      <c r="BO897" s="140"/>
      <c r="BP897" s="140"/>
      <c r="BQ897" s="140"/>
      <c r="BR897" s="140"/>
      <c r="BS897" s="140"/>
      <c r="BT897" s="140"/>
      <c r="BU897" s="140"/>
      <c r="BV897" s="140"/>
      <c r="BW897" s="140"/>
      <c r="BX897" s="140"/>
      <c r="BY897" s="140"/>
      <c r="BZ897" s="141"/>
      <c r="CA897" s="141"/>
      <c r="CB897" s="141"/>
      <c r="CC897" s="141"/>
      <c r="CD897" s="141"/>
      <c r="CE897" s="141"/>
      <c r="CF897" s="141"/>
    </row>
    <row r="898" spans="61:84" s="139" customFormat="1" ht="12.75" hidden="1">
      <c r="BI898" s="140"/>
      <c r="BJ898" s="140"/>
      <c r="BK898" s="140"/>
      <c r="BL898" s="140"/>
      <c r="BM898" s="140"/>
      <c r="BN898" s="140"/>
      <c r="BO898" s="140"/>
      <c r="BP898" s="140"/>
      <c r="BQ898" s="140"/>
      <c r="BR898" s="140"/>
      <c r="BS898" s="140"/>
      <c r="BT898" s="140"/>
      <c r="BU898" s="140"/>
      <c r="BV898" s="140"/>
      <c r="BW898" s="140"/>
      <c r="BX898" s="140"/>
      <c r="BY898" s="140"/>
      <c r="BZ898" s="141"/>
      <c r="CA898" s="141"/>
      <c r="CB898" s="141"/>
      <c r="CC898" s="141"/>
      <c r="CD898" s="141"/>
      <c r="CE898" s="141"/>
      <c r="CF898" s="141"/>
    </row>
    <row r="899" spans="61:84" s="139" customFormat="1" ht="12.75" hidden="1">
      <c r="BI899" s="140"/>
      <c r="BJ899" s="140"/>
      <c r="BK899" s="140"/>
      <c r="BL899" s="140"/>
      <c r="BM899" s="140"/>
      <c r="BN899" s="140"/>
      <c r="BO899" s="140"/>
      <c r="BP899" s="140"/>
      <c r="BQ899" s="140"/>
      <c r="BR899" s="140"/>
      <c r="BS899" s="140"/>
      <c r="BT899" s="140"/>
      <c r="BU899" s="140"/>
      <c r="BV899" s="140"/>
      <c r="BW899" s="140"/>
      <c r="BX899" s="140"/>
      <c r="BY899" s="140"/>
      <c r="BZ899" s="141"/>
      <c r="CA899" s="141"/>
      <c r="CB899" s="141"/>
      <c r="CC899" s="141"/>
      <c r="CD899" s="141"/>
      <c r="CE899" s="141"/>
      <c r="CF899" s="141"/>
    </row>
    <row r="900" spans="61:84" s="139" customFormat="1" ht="12.75" hidden="1">
      <c r="BI900" s="140"/>
      <c r="BJ900" s="140"/>
      <c r="BK900" s="140"/>
      <c r="BL900" s="140"/>
      <c r="BM900" s="140"/>
      <c r="BN900" s="140"/>
      <c r="BO900" s="140"/>
      <c r="BP900" s="140"/>
      <c r="BQ900" s="140"/>
      <c r="BR900" s="140"/>
      <c r="BS900" s="140"/>
      <c r="BT900" s="140"/>
      <c r="BU900" s="140"/>
      <c r="BV900" s="140"/>
      <c r="BW900" s="140"/>
      <c r="BX900" s="140"/>
      <c r="BY900" s="140"/>
      <c r="BZ900" s="141"/>
      <c r="CA900" s="141"/>
      <c r="CB900" s="141"/>
      <c r="CC900" s="141"/>
      <c r="CD900" s="141"/>
      <c r="CE900" s="141"/>
      <c r="CF900" s="141"/>
    </row>
    <row r="901" spans="61:84" s="139" customFormat="1" ht="12.75" hidden="1">
      <c r="BI901" s="140"/>
      <c r="BJ901" s="140"/>
      <c r="BK901" s="140"/>
      <c r="BL901" s="140"/>
      <c r="BM901" s="140"/>
      <c r="BN901" s="140"/>
      <c r="BO901" s="140"/>
      <c r="BP901" s="140"/>
      <c r="BQ901" s="140"/>
      <c r="BR901" s="140"/>
      <c r="BS901" s="140"/>
      <c r="BT901" s="140"/>
      <c r="BU901" s="140"/>
      <c r="BV901" s="140"/>
      <c r="BW901" s="140"/>
      <c r="BX901" s="140"/>
      <c r="BY901" s="140"/>
      <c r="BZ901" s="141"/>
      <c r="CA901" s="141"/>
      <c r="CB901" s="141"/>
      <c r="CC901" s="141"/>
      <c r="CD901" s="141"/>
      <c r="CE901" s="141"/>
      <c r="CF901" s="141"/>
    </row>
    <row r="902" spans="61:84" s="139" customFormat="1" ht="12.75" hidden="1">
      <c r="BI902" s="140"/>
      <c r="BJ902" s="140"/>
      <c r="BK902" s="140"/>
      <c r="BL902" s="140"/>
      <c r="BM902" s="140"/>
      <c r="BN902" s="140"/>
      <c r="BO902" s="140"/>
      <c r="BP902" s="140"/>
      <c r="BQ902" s="140"/>
      <c r="BR902" s="140"/>
      <c r="BS902" s="140"/>
      <c r="BT902" s="140"/>
      <c r="BU902" s="140"/>
      <c r="BV902" s="140"/>
      <c r="BW902" s="140"/>
      <c r="BX902" s="140"/>
      <c r="BY902" s="140"/>
      <c r="BZ902" s="141"/>
      <c r="CA902" s="141"/>
      <c r="CB902" s="141"/>
      <c r="CC902" s="141"/>
      <c r="CD902" s="141"/>
      <c r="CE902" s="141"/>
      <c r="CF902" s="141"/>
    </row>
    <row r="903" spans="61:84" s="139" customFormat="1" ht="12.75" hidden="1">
      <c r="BI903" s="140"/>
      <c r="BJ903" s="140"/>
      <c r="BK903" s="140"/>
      <c r="BL903" s="140"/>
      <c r="BM903" s="140"/>
      <c r="BN903" s="140"/>
      <c r="BO903" s="140"/>
      <c r="BP903" s="140"/>
      <c r="BQ903" s="140"/>
      <c r="BR903" s="140"/>
      <c r="BS903" s="140"/>
      <c r="BT903" s="140"/>
      <c r="BU903" s="140"/>
      <c r="BV903" s="140"/>
      <c r="BW903" s="140"/>
      <c r="BX903" s="140"/>
      <c r="BY903" s="140"/>
      <c r="BZ903" s="141"/>
      <c r="CA903" s="141"/>
      <c r="CB903" s="141"/>
      <c r="CC903" s="141"/>
      <c r="CD903" s="141"/>
      <c r="CE903" s="141"/>
      <c r="CF903" s="141"/>
    </row>
    <row r="904" spans="61:84" s="139" customFormat="1" ht="12.75" hidden="1">
      <c r="BI904" s="140"/>
      <c r="BJ904" s="140"/>
      <c r="BK904" s="140"/>
      <c r="BL904" s="140"/>
      <c r="BM904" s="140"/>
      <c r="BN904" s="140"/>
      <c r="BO904" s="140"/>
      <c r="BP904" s="140"/>
      <c r="BQ904" s="140"/>
      <c r="BR904" s="140"/>
      <c r="BS904" s="140"/>
      <c r="BT904" s="140"/>
      <c r="BU904" s="140"/>
      <c r="BV904" s="140"/>
      <c r="BW904" s="140"/>
      <c r="BX904" s="140"/>
      <c r="BY904" s="140"/>
      <c r="BZ904" s="141"/>
      <c r="CA904" s="141"/>
      <c r="CB904" s="141"/>
      <c r="CC904" s="141"/>
      <c r="CD904" s="141"/>
      <c r="CE904" s="141"/>
      <c r="CF904" s="141"/>
    </row>
    <row r="905" spans="61:84" s="139" customFormat="1" ht="12.75" hidden="1">
      <c r="BI905" s="140"/>
      <c r="BJ905" s="140"/>
      <c r="BK905" s="140"/>
      <c r="BL905" s="140"/>
      <c r="BM905" s="140"/>
      <c r="BN905" s="140"/>
      <c r="BO905" s="140"/>
      <c r="BP905" s="140"/>
      <c r="BQ905" s="140"/>
      <c r="BR905" s="140"/>
      <c r="BS905" s="140"/>
      <c r="BT905" s="140"/>
      <c r="BU905" s="140"/>
      <c r="BV905" s="140"/>
      <c r="BW905" s="140"/>
      <c r="BX905" s="140"/>
      <c r="BY905" s="140"/>
      <c r="BZ905" s="141"/>
      <c r="CA905" s="141"/>
      <c r="CB905" s="141"/>
      <c r="CC905" s="141"/>
      <c r="CD905" s="141"/>
      <c r="CE905" s="141"/>
      <c r="CF905" s="141"/>
    </row>
    <row r="906" spans="61:84" s="139" customFormat="1" ht="12.75" hidden="1">
      <c r="BI906" s="140"/>
      <c r="BJ906" s="140"/>
      <c r="BK906" s="140"/>
      <c r="BL906" s="140"/>
      <c r="BM906" s="140"/>
      <c r="BN906" s="140"/>
      <c r="BO906" s="140"/>
      <c r="BP906" s="140"/>
      <c r="BQ906" s="140"/>
      <c r="BR906" s="140"/>
      <c r="BS906" s="140"/>
      <c r="BT906" s="140"/>
      <c r="BU906" s="140"/>
      <c r="BV906" s="140"/>
      <c r="BW906" s="140"/>
      <c r="BX906" s="140"/>
      <c r="BY906" s="140"/>
      <c r="BZ906" s="141"/>
      <c r="CA906" s="141"/>
      <c r="CB906" s="141"/>
      <c r="CC906" s="141"/>
      <c r="CD906" s="141"/>
      <c r="CE906" s="141"/>
      <c r="CF906" s="141"/>
    </row>
    <row r="907" spans="61:84" s="139" customFormat="1" ht="12.75" hidden="1">
      <c r="BI907" s="140"/>
      <c r="BJ907" s="140"/>
      <c r="BK907" s="140"/>
      <c r="BL907" s="140"/>
      <c r="BM907" s="140"/>
      <c r="BN907" s="140"/>
      <c r="BO907" s="140"/>
      <c r="BP907" s="140"/>
      <c r="BQ907" s="140"/>
      <c r="BR907" s="140"/>
      <c r="BS907" s="140"/>
      <c r="BT907" s="140"/>
      <c r="BU907" s="140"/>
      <c r="BV907" s="140"/>
      <c r="BW907" s="140"/>
      <c r="BX907" s="140"/>
      <c r="BY907" s="140"/>
      <c r="BZ907" s="141"/>
      <c r="CA907" s="141"/>
      <c r="CB907" s="141"/>
      <c r="CC907" s="141"/>
      <c r="CD907" s="141"/>
      <c r="CE907" s="141"/>
      <c r="CF907" s="141"/>
    </row>
    <row r="908" spans="61:84" s="139" customFormat="1" ht="12.75" hidden="1">
      <c r="BI908" s="140"/>
      <c r="BJ908" s="140"/>
      <c r="BK908" s="140"/>
      <c r="BL908" s="140"/>
      <c r="BM908" s="140"/>
      <c r="BN908" s="140"/>
      <c r="BO908" s="140"/>
      <c r="BP908" s="140"/>
      <c r="BQ908" s="140"/>
      <c r="BR908" s="140"/>
      <c r="BS908" s="140"/>
      <c r="BT908" s="140"/>
      <c r="BU908" s="140"/>
      <c r="BV908" s="140"/>
      <c r="BW908" s="140"/>
      <c r="BX908" s="140"/>
      <c r="BY908" s="140"/>
      <c r="BZ908" s="141"/>
      <c r="CA908" s="141"/>
      <c r="CB908" s="141"/>
      <c r="CC908" s="141"/>
      <c r="CD908" s="141"/>
      <c r="CE908" s="141"/>
      <c r="CF908" s="141"/>
    </row>
    <row r="909" spans="61:84" s="139" customFormat="1" ht="12.75" hidden="1">
      <c r="BI909" s="140"/>
      <c r="BJ909" s="140"/>
      <c r="BK909" s="140"/>
      <c r="BL909" s="140"/>
      <c r="BM909" s="140"/>
      <c r="BN909" s="140"/>
      <c r="BO909" s="140"/>
      <c r="BP909" s="140"/>
      <c r="BQ909" s="140"/>
      <c r="BR909" s="140"/>
      <c r="BS909" s="140"/>
      <c r="BT909" s="140"/>
      <c r="BU909" s="140"/>
      <c r="BV909" s="140"/>
      <c r="BW909" s="140"/>
      <c r="BX909" s="140"/>
      <c r="BY909" s="140"/>
      <c r="BZ909" s="141"/>
      <c r="CA909" s="141"/>
      <c r="CB909" s="141"/>
      <c r="CC909" s="141"/>
      <c r="CD909" s="141"/>
      <c r="CE909" s="141"/>
      <c r="CF909" s="141"/>
    </row>
    <row r="910" spans="61:84" s="139" customFormat="1" ht="12.75" hidden="1">
      <c r="BI910" s="140"/>
      <c r="BJ910" s="140"/>
      <c r="BK910" s="140"/>
      <c r="BL910" s="140"/>
      <c r="BM910" s="140"/>
      <c r="BN910" s="140"/>
      <c r="BO910" s="140"/>
      <c r="BP910" s="140"/>
      <c r="BQ910" s="140"/>
      <c r="BR910" s="140"/>
      <c r="BS910" s="140"/>
      <c r="BT910" s="140"/>
      <c r="BU910" s="140"/>
      <c r="BV910" s="140"/>
      <c r="BW910" s="140"/>
      <c r="BX910" s="140"/>
      <c r="BY910" s="140"/>
      <c r="BZ910" s="141"/>
      <c r="CA910" s="141"/>
      <c r="CB910" s="141"/>
      <c r="CC910" s="141"/>
      <c r="CD910" s="141"/>
      <c r="CE910" s="141"/>
      <c r="CF910" s="141"/>
    </row>
    <row r="911" spans="61:84" s="139" customFormat="1" ht="12.75" hidden="1">
      <c r="BI911" s="140"/>
      <c r="BJ911" s="140"/>
      <c r="BK911" s="140"/>
      <c r="BL911" s="140"/>
      <c r="BM911" s="140"/>
      <c r="BN911" s="140"/>
      <c r="BO911" s="140"/>
      <c r="BP911" s="140"/>
      <c r="BQ911" s="140"/>
      <c r="BR911" s="140"/>
      <c r="BS911" s="140"/>
      <c r="BT911" s="140"/>
      <c r="BU911" s="140"/>
      <c r="BV911" s="140"/>
      <c r="BW911" s="140"/>
      <c r="BX911" s="140"/>
      <c r="BY911" s="140"/>
      <c r="BZ911" s="141"/>
      <c r="CA911" s="141"/>
      <c r="CB911" s="141"/>
      <c r="CC911" s="141"/>
      <c r="CD911" s="141"/>
      <c r="CE911" s="141"/>
      <c r="CF911" s="141"/>
    </row>
    <row r="912" spans="61:84" s="139" customFormat="1" ht="12.75" hidden="1">
      <c r="BI912" s="140"/>
      <c r="BJ912" s="140"/>
      <c r="BK912" s="140"/>
      <c r="BL912" s="140"/>
      <c r="BM912" s="140"/>
      <c r="BN912" s="140"/>
      <c r="BO912" s="140"/>
      <c r="BP912" s="140"/>
      <c r="BQ912" s="140"/>
      <c r="BR912" s="140"/>
      <c r="BS912" s="140"/>
      <c r="BT912" s="140"/>
      <c r="BU912" s="140"/>
      <c r="BV912" s="140"/>
      <c r="BW912" s="140"/>
      <c r="BX912" s="140"/>
      <c r="BY912" s="140"/>
      <c r="BZ912" s="141"/>
      <c r="CA912" s="141"/>
      <c r="CB912" s="141"/>
      <c r="CC912" s="141"/>
      <c r="CD912" s="141"/>
      <c r="CE912" s="141"/>
      <c r="CF912" s="141"/>
    </row>
    <row r="913" spans="61:84" s="139" customFormat="1" ht="12.75" hidden="1">
      <c r="BI913" s="140"/>
      <c r="BJ913" s="140"/>
      <c r="BK913" s="140"/>
      <c r="BL913" s="140"/>
      <c r="BM913" s="140"/>
      <c r="BN913" s="140"/>
      <c r="BO913" s="140"/>
      <c r="BP913" s="140"/>
      <c r="BQ913" s="140"/>
      <c r="BR913" s="140"/>
      <c r="BS913" s="140"/>
      <c r="BT913" s="140"/>
      <c r="BU913" s="140"/>
      <c r="BV913" s="140"/>
      <c r="BW913" s="140"/>
      <c r="BX913" s="140"/>
      <c r="BY913" s="140"/>
      <c r="BZ913" s="141"/>
      <c r="CA913" s="141"/>
      <c r="CB913" s="141"/>
      <c r="CC913" s="141"/>
      <c r="CD913" s="141"/>
      <c r="CE913" s="141"/>
      <c r="CF913" s="141"/>
    </row>
    <row r="914" spans="61:84" s="139" customFormat="1" ht="12.75" hidden="1">
      <c r="BI914" s="140"/>
      <c r="BJ914" s="140"/>
      <c r="BK914" s="140"/>
      <c r="BL914" s="140"/>
      <c r="BM914" s="140"/>
      <c r="BN914" s="140"/>
      <c r="BO914" s="140"/>
      <c r="BP914" s="140"/>
      <c r="BQ914" s="140"/>
      <c r="BR914" s="140"/>
      <c r="BS914" s="140"/>
      <c r="BT914" s="140"/>
      <c r="BU914" s="140"/>
      <c r="BV914" s="140"/>
      <c r="BW914" s="140"/>
      <c r="BX914" s="140"/>
      <c r="BY914" s="140"/>
      <c r="BZ914" s="141"/>
      <c r="CA914" s="141"/>
      <c r="CB914" s="141"/>
      <c r="CC914" s="141"/>
      <c r="CD914" s="141"/>
      <c r="CE914" s="141"/>
      <c r="CF914" s="141"/>
    </row>
    <row r="915" spans="61:84" s="139" customFormat="1" ht="12.75" hidden="1">
      <c r="BI915" s="140"/>
      <c r="BJ915" s="140"/>
      <c r="BK915" s="140"/>
      <c r="BL915" s="140"/>
      <c r="BM915" s="140"/>
      <c r="BN915" s="140"/>
      <c r="BO915" s="140"/>
      <c r="BP915" s="140"/>
      <c r="BQ915" s="140"/>
      <c r="BR915" s="140"/>
      <c r="BS915" s="140"/>
      <c r="BT915" s="140"/>
      <c r="BU915" s="140"/>
      <c r="BV915" s="140"/>
      <c r="BW915" s="140"/>
      <c r="BX915" s="140"/>
      <c r="BY915" s="140"/>
      <c r="BZ915" s="141"/>
      <c r="CA915" s="141"/>
      <c r="CB915" s="141"/>
      <c r="CC915" s="141"/>
      <c r="CD915" s="141"/>
      <c r="CE915" s="141"/>
      <c r="CF915" s="141"/>
    </row>
    <row r="916" spans="61:84" s="139" customFormat="1" ht="12.75" hidden="1">
      <c r="BI916" s="140"/>
      <c r="BJ916" s="140"/>
      <c r="BK916" s="140"/>
      <c r="BL916" s="140"/>
      <c r="BM916" s="140"/>
      <c r="BN916" s="140"/>
      <c r="BO916" s="140"/>
      <c r="BP916" s="140"/>
      <c r="BQ916" s="140"/>
      <c r="BR916" s="140"/>
      <c r="BS916" s="140"/>
      <c r="BT916" s="140"/>
      <c r="BU916" s="140"/>
      <c r="BV916" s="140"/>
      <c r="BW916" s="140"/>
      <c r="BX916" s="140"/>
      <c r="BY916" s="140"/>
      <c r="BZ916" s="141"/>
      <c r="CA916" s="141"/>
      <c r="CB916" s="141"/>
      <c r="CC916" s="141"/>
      <c r="CD916" s="141"/>
      <c r="CE916" s="141"/>
      <c r="CF916" s="141"/>
    </row>
    <row r="917" spans="61:84" s="139" customFormat="1" ht="12.75" hidden="1">
      <c r="BI917" s="140"/>
      <c r="BJ917" s="140"/>
      <c r="BK917" s="140"/>
      <c r="BL917" s="140"/>
      <c r="BM917" s="140"/>
      <c r="BN917" s="140"/>
      <c r="BO917" s="140"/>
      <c r="BP917" s="140"/>
      <c r="BQ917" s="140"/>
      <c r="BR917" s="140"/>
      <c r="BS917" s="140"/>
      <c r="BT917" s="140"/>
      <c r="BU917" s="140"/>
      <c r="BV917" s="140"/>
      <c r="BW917" s="140"/>
      <c r="BX917" s="140"/>
      <c r="BY917" s="140"/>
      <c r="BZ917" s="141"/>
      <c r="CA917" s="141"/>
      <c r="CB917" s="141"/>
      <c r="CC917" s="141"/>
      <c r="CD917" s="141"/>
      <c r="CE917" s="141"/>
      <c r="CF917" s="141"/>
    </row>
    <row r="918" spans="61:84" s="139" customFormat="1" ht="12.75" hidden="1">
      <c r="BI918" s="140"/>
      <c r="BJ918" s="140"/>
      <c r="BK918" s="140"/>
      <c r="BL918" s="140"/>
      <c r="BM918" s="140"/>
      <c r="BN918" s="140"/>
      <c r="BO918" s="140"/>
      <c r="BP918" s="140"/>
      <c r="BQ918" s="140"/>
      <c r="BR918" s="140"/>
      <c r="BS918" s="140"/>
      <c r="BT918" s="140"/>
      <c r="BU918" s="140"/>
      <c r="BV918" s="140"/>
      <c r="BW918" s="140"/>
      <c r="BX918" s="140"/>
      <c r="BY918" s="140"/>
      <c r="BZ918" s="141"/>
      <c r="CA918" s="141"/>
      <c r="CB918" s="141"/>
      <c r="CC918" s="141"/>
      <c r="CD918" s="141"/>
      <c r="CE918" s="141"/>
      <c r="CF918" s="141"/>
    </row>
    <row r="919" spans="61:84" s="139" customFormat="1" ht="12.75" hidden="1">
      <c r="BI919" s="140"/>
      <c r="BJ919" s="140"/>
      <c r="BK919" s="140"/>
      <c r="BL919" s="140"/>
      <c r="BM919" s="140"/>
      <c r="BN919" s="140"/>
      <c r="BO919" s="140"/>
      <c r="BP919" s="140"/>
      <c r="BQ919" s="140"/>
      <c r="BR919" s="140"/>
      <c r="BS919" s="140"/>
      <c r="BT919" s="140"/>
      <c r="BU919" s="140"/>
      <c r="BV919" s="140"/>
      <c r="BW919" s="140"/>
      <c r="BX919" s="140"/>
      <c r="BY919" s="140"/>
      <c r="BZ919" s="141"/>
      <c r="CA919" s="141"/>
      <c r="CB919" s="141"/>
      <c r="CC919" s="141"/>
      <c r="CD919" s="141"/>
      <c r="CE919" s="141"/>
      <c r="CF919" s="141"/>
    </row>
    <row r="920" spans="61:84" s="139" customFormat="1" ht="12.75" hidden="1">
      <c r="BI920" s="140"/>
      <c r="BJ920" s="140"/>
      <c r="BK920" s="140"/>
      <c r="BL920" s="140"/>
      <c r="BM920" s="140"/>
      <c r="BN920" s="140"/>
      <c r="BO920" s="140"/>
      <c r="BP920" s="140"/>
      <c r="BQ920" s="140"/>
      <c r="BR920" s="140"/>
      <c r="BS920" s="140"/>
      <c r="BT920" s="140"/>
      <c r="BU920" s="140"/>
      <c r="BV920" s="140"/>
      <c r="BW920" s="140"/>
      <c r="BX920" s="140"/>
      <c r="BY920" s="140"/>
      <c r="BZ920" s="141"/>
      <c r="CA920" s="141"/>
      <c r="CB920" s="141"/>
      <c r="CC920" s="141"/>
      <c r="CD920" s="141"/>
      <c r="CE920" s="141"/>
      <c r="CF920" s="141"/>
    </row>
    <row r="921" spans="61:84" s="139" customFormat="1" ht="12.75" hidden="1">
      <c r="BI921" s="140"/>
      <c r="BJ921" s="140"/>
      <c r="BK921" s="140"/>
      <c r="BL921" s="140"/>
      <c r="BM921" s="140"/>
      <c r="BN921" s="140"/>
      <c r="BO921" s="140"/>
      <c r="BP921" s="140"/>
      <c r="BQ921" s="140"/>
      <c r="BR921" s="140"/>
      <c r="BS921" s="140"/>
      <c r="BT921" s="140"/>
      <c r="BU921" s="140"/>
      <c r="BV921" s="140"/>
      <c r="BW921" s="140"/>
      <c r="BX921" s="140"/>
      <c r="BY921" s="140"/>
      <c r="BZ921" s="141"/>
      <c r="CA921" s="141"/>
      <c r="CB921" s="141"/>
      <c r="CC921" s="141"/>
      <c r="CD921" s="141"/>
      <c r="CE921" s="141"/>
      <c r="CF921" s="141"/>
    </row>
    <row r="922" spans="61:84" s="139" customFormat="1" ht="12.75" hidden="1">
      <c r="BI922" s="140"/>
      <c r="BJ922" s="140"/>
      <c r="BK922" s="140"/>
      <c r="BL922" s="140"/>
      <c r="BM922" s="140"/>
      <c r="BN922" s="140"/>
      <c r="BO922" s="140"/>
      <c r="BP922" s="140"/>
      <c r="BQ922" s="140"/>
      <c r="BR922" s="140"/>
      <c r="BS922" s="140"/>
      <c r="BT922" s="140"/>
      <c r="BU922" s="140"/>
      <c r="BV922" s="140"/>
      <c r="BW922" s="140"/>
      <c r="BX922" s="140"/>
      <c r="BY922" s="140"/>
      <c r="BZ922" s="141"/>
      <c r="CA922" s="141"/>
      <c r="CB922" s="141"/>
      <c r="CC922" s="141"/>
      <c r="CD922" s="141"/>
      <c r="CE922" s="141"/>
      <c r="CF922" s="141"/>
    </row>
    <row r="923" spans="61:84" s="139" customFormat="1" ht="12.75" hidden="1">
      <c r="BI923" s="140"/>
      <c r="BJ923" s="140"/>
      <c r="BK923" s="140"/>
      <c r="BL923" s="140"/>
      <c r="BM923" s="140"/>
      <c r="BN923" s="140"/>
      <c r="BO923" s="140"/>
      <c r="BP923" s="140"/>
      <c r="BQ923" s="140"/>
      <c r="BR923" s="140"/>
      <c r="BS923" s="140"/>
      <c r="BT923" s="140"/>
      <c r="BU923" s="140"/>
      <c r="BV923" s="140"/>
      <c r="BW923" s="140"/>
      <c r="BX923" s="140"/>
      <c r="BY923" s="140"/>
      <c r="BZ923" s="141"/>
      <c r="CA923" s="141"/>
      <c r="CB923" s="141"/>
      <c r="CC923" s="141"/>
      <c r="CD923" s="141"/>
      <c r="CE923" s="141"/>
      <c r="CF923" s="141"/>
    </row>
    <row r="924" spans="61:84" s="139" customFormat="1" ht="12.75" hidden="1">
      <c r="BI924" s="140"/>
      <c r="BJ924" s="140"/>
      <c r="BK924" s="140"/>
      <c r="BL924" s="140"/>
      <c r="BM924" s="140"/>
      <c r="BN924" s="140"/>
      <c r="BO924" s="140"/>
      <c r="BP924" s="140"/>
      <c r="BQ924" s="140"/>
      <c r="BR924" s="140"/>
      <c r="BS924" s="140"/>
      <c r="BT924" s="140"/>
      <c r="BU924" s="140"/>
      <c r="BV924" s="140"/>
      <c r="BW924" s="140"/>
      <c r="BX924" s="140"/>
      <c r="BY924" s="140"/>
      <c r="BZ924" s="141"/>
      <c r="CA924" s="141"/>
      <c r="CB924" s="141"/>
      <c r="CC924" s="141"/>
      <c r="CD924" s="141"/>
      <c r="CE924" s="141"/>
      <c r="CF924" s="141"/>
    </row>
    <row r="925" spans="61:84" s="139" customFormat="1" ht="12.75" hidden="1">
      <c r="BI925" s="140"/>
      <c r="BJ925" s="140"/>
      <c r="BK925" s="140"/>
      <c r="BL925" s="140"/>
      <c r="BM925" s="140"/>
      <c r="BN925" s="140"/>
      <c r="BO925" s="140"/>
      <c r="BP925" s="140"/>
      <c r="BQ925" s="140"/>
      <c r="BR925" s="140"/>
      <c r="BS925" s="140"/>
      <c r="BT925" s="140"/>
      <c r="BU925" s="140"/>
      <c r="BV925" s="140"/>
      <c r="BW925" s="140"/>
      <c r="BX925" s="140"/>
      <c r="BY925" s="140"/>
      <c r="BZ925" s="141"/>
      <c r="CA925" s="141"/>
      <c r="CB925" s="141"/>
      <c r="CC925" s="141"/>
      <c r="CD925" s="141"/>
      <c r="CE925" s="141"/>
      <c r="CF925" s="141"/>
    </row>
    <row r="926" spans="61:84" s="139" customFormat="1" ht="12.75" hidden="1">
      <c r="BI926" s="140"/>
      <c r="BJ926" s="140"/>
      <c r="BK926" s="140"/>
      <c r="BL926" s="140"/>
      <c r="BM926" s="140"/>
      <c r="BN926" s="140"/>
      <c r="BO926" s="140"/>
      <c r="BP926" s="140"/>
      <c r="BQ926" s="140"/>
      <c r="BR926" s="140"/>
      <c r="BS926" s="140"/>
      <c r="BT926" s="140"/>
      <c r="BU926" s="140"/>
      <c r="BV926" s="140"/>
      <c r="BW926" s="140"/>
      <c r="BX926" s="140"/>
      <c r="BY926" s="140"/>
      <c r="BZ926" s="141"/>
      <c r="CA926" s="141"/>
      <c r="CB926" s="141"/>
      <c r="CC926" s="141"/>
      <c r="CD926" s="141"/>
      <c r="CE926" s="141"/>
      <c r="CF926" s="141"/>
    </row>
    <row r="927" spans="61:84" s="139" customFormat="1" ht="12.75" hidden="1">
      <c r="BI927" s="140"/>
      <c r="BJ927" s="140"/>
      <c r="BK927" s="140"/>
      <c r="BL927" s="140"/>
      <c r="BM927" s="140"/>
      <c r="BN927" s="140"/>
      <c r="BO927" s="140"/>
      <c r="BP927" s="140"/>
      <c r="BQ927" s="140"/>
      <c r="BR927" s="140"/>
      <c r="BS927" s="140"/>
      <c r="BT927" s="140"/>
      <c r="BU927" s="140"/>
      <c r="BV927" s="140"/>
      <c r="BW927" s="140"/>
      <c r="BX927" s="140"/>
      <c r="BY927" s="140"/>
      <c r="BZ927" s="141"/>
      <c r="CA927" s="141"/>
      <c r="CB927" s="141"/>
      <c r="CC927" s="141"/>
      <c r="CD927" s="141"/>
      <c r="CE927" s="141"/>
      <c r="CF927" s="141"/>
    </row>
    <row r="928" spans="61:84" s="139" customFormat="1" ht="12.75" hidden="1">
      <c r="BI928" s="140"/>
      <c r="BJ928" s="140"/>
      <c r="BK928" s="140"/>
      <c r="BL928" s="140"/>
      <c r="BM928" s="140"/>
      <c r="BN928" s="140"/>
      <c r="BO928" s="140"/>
      <c r="BP928" s="140"/>
      <c r="BQ928" s="140"/>
      <c r="BR928" s="140"/>
      <c r="BS928" s="140"/>
      <c r="BT928" s="140"/>
      <c r="BU928" s="140"/>
      <c r="BV928" s="140"/>
      <c r="BW928" s="140"/>
      <c r="BX928" s="140"/>
      <c r="BY928" s="140"/>
      <c r="BZ928" s="141"/>
      <c r="CA928" s="141"/>
      <c r="CB928" s="141"/>
      <c r="CC928" s="141"/>
      <c r="CD928" s="141"/>
      <c r="CE928" s="141"/>
      <c r="CF928" s="141"/>
    </row>
    <row r="929" spans="61:84" s="139" customFormat="1" ht="12.75" hidden="1">
      <c r="BI929" s="140"/>
      <c r="BJ929" s="140"/>
      <c r="BK929" s="140"/>
      <c r="BL929" s="140"/>
      <c r="BM929" s="140"/>
      <c r="BN929" s="140"/>
      <c r="BO929" s="140"/>
      <c r="BP929" s="140"/>
      <c r="BQ929" s="140"/>
      <c r="BR929" s="140"/>
      <c r="BS929" s="140"/>
      <c r="BT929" s="140"/>
      <c r="BU929" s="140"/>
      <c r="BV929" s="140"/>
      <c r="BW929" s="140"/>
      <c r="BX929" s="140"/>
      <c r="BY929" s="140"/>
      <c r="BZ929" s="141"/>
      <c r="CA929" s="141"/>
      <c r="CB929" s="141"/>
      <c r="CC929" s="141"/>
      <c r="CD929" s="141"/>
      <c r="CE929" s="141"/>
      <c r="CF929" s="141"/>
    </row>
    <row r="930" spans="61:84" s="139" customFormat="1" ht="12.75" hidden="1">
      <c r="BI930" s="140"/>
      <c r="BJ930" s="140"/>
      <c r="BK930" s="140"/>
      <c r="BL930" s="140"/>
      <c r="BM930" s="140"/>
      <c r="BN930" s="140"/>
      <c r="BO930" s="140"/>
      <c r="BP930" s="140"/>
      <c r="BQ930" s="140"/>
      <c r="BR930" s="140"/>
      <c r="BS930" s="140"/>
      <c r="BT930" s="140"/>
      <c r="BU930" s="140"/>
      <c r="BV930" s="140"/>
      <c r="BW930" s="140"/>
      <c r="BX930" s="140"/>
      <c r="BY930" s="140"/>
      <c r="BZ930" s="141"/>
      <c r="CA930" s="141"/>
      <c r="CB930" s="141"/>
      <c r="CC930" s="141"/>
      <c r="CD930" s="141"/>
      <c r="CE930" s="141"/>
      <c r="CF930" s="141"/>
    </row>
    <row r="931" spans="61:84" s="139" customFormat="1" ht="12.75" hidden="1">
      <c r="BI931" s="140"/>
      <c r="BJ931" s="140"/>
      <c r="BK931" s="140"/>
      <c r="BL931" s="140"/>
      <c r="BM931" s="140"/>
      <c r="BN931" s="140"/>
      <c r="BO931" s="140"/>
      <c r="BP931" s="140"/>
      <c r="BQ931" s="140"/>
      <c r="BR931" s="140"/>
      <c r="BS931" s="140"/>
      <c r="BT931" s="140"/>
      <c r="BU931" s="140"/>
      <c r="BV931" s="140"/>
      <c r="BW931" s="140"/>
      <c r="BX931" s="140"/>
      <c r="BY931" s="140"/>
      <c r="BZ931" s="141"/>
      <c r="CA931" s="141"/>
      <c r="CB931" s="141"/>
      <c r="CC931" s="141"/>
      <c r="CD931" s="141"/>
      <c r="CE931" s="141"/>
      <c r="CF931" s="141"/>
    </row>
    <row r="932" spans="61:84" s="139" customFormat="1" ht="12.75" hidden="1">
      <c r="BI932" s="140"/>
      <c r="BJ932" s="140"/>
      <c r="BK932" s="140"/>
      <c r="BL932" s="140"/>
      <c r="BM932" s="140"/>
      <c r="BN932" s="140"/>
      <c r="BO932" s="140"/>
      <c r="BP932" s="140"/>
      <c r="BQ932" s="140"/>
      <c r="BR932" s="140"/>
      <c r="BS932" s="140"/>
      <c r="BT932" s="140"/>
      <c r="BU932" s="140"/>
      <c r="BV932" s="140"/>
      <c r="BW932" s="140"/>
      <c r="BX932" s="140"/>
      <c r="BY932" s="140"/>
      <c r="BZ932" s="141"/>
      <c r="CA932" s="141"/>
      <c r="CB932" s="141"/>
      <c r="CC932" s="141"/>
      <c r="CD932" s="141"/>
      <c r="CE932" s="141"/>
      <c r="CF932" s="141"/>
    </row>
    <row r="933" spans="61:84" s="139" customFormat="1" ht="12.75" hidden="1">
      <c r="BI933" s="140"/>
      <c r="BJ933" s="140"/>
      <c r="BK933" s="140"/>
      <c r="BL933" s="140"/>
      <c r="BM933" s="140"/>
      <c r="BN933" s="140"/>
      <c r="BO933" s="140"/>
      <c r="BP933" s="140"/>
      <c r="BQ933" s="140"/>
      <c r="BR933" s="140"/>
      <c r="BS933" s="140"/>
      <c r="BT933" s="140"/>
      <c r="BU933" s="140"/>
      <c r="BV933" s="140"/>
      <c r="BW933" s="140"/>
      <c r="BX933" s="140"/>
      <c r="BY933" s="140"/>
      <c r="BZ933" s="141"/>
      <c r="CA933" s="141"/>
      <c r="CB933" s="141"/>
      <c r="CC933" s="141"/>
      <c r="CD933" s="141"/>
      <c r="CE933" s="141"/>
      <c r="CF933" s="141"/>
    </row>
    <row r="934" spans="61:84" s="139" customFormat="1" ht="12.75" hidden="1">
      <c r="BI934" s="140"/>
      <c r="BJ934" s="140"/>
      <c r="BK934" s="140"/>
      <c r="BL934" s="140"/>
      <c r="BM934" s="140"/>
      <c r="BN934" s="140"/>
      <c r="BO934" s="140"/>
      <c r="BP934" s="140"/>
      <c r="BQ934" s="140"/>
      <c r="BR934" s="140"/>
      <c r="BS934" s="140"/>
      <c r="BT934" s="140"/>
      <c r="BU934" s="140"/>
      <c r="BV934" s="140"/>
      <c r="BW934" s="140"/>
      <c r="BX934" s="140"/>
      <c r="BY934" s="140"/>
      <c r="BZ934" s="141"/>
      <c r="CA934" s="141"/>
      <c r="CB934" s="141"/>
      <c r="CC934" s="141"/>
      <c r="CD934" s="141"/>
      <c r="CE934" s="141"/>
      <c r="CF934" s="141"/>
    </row>
    <row r="935" spans="61:84" s="139" customFormat="1" ht="12.75" hidden="1">
      <c r="BI935" s="140"/>
      <c r="BJ935" s="140"/>
      <c r="BK935" s="140"/>
      <c r="BL935" s="140"/>
      <c r="BM935" s="140"/>
      <c r="BN935" s="140"/>
      <c r="BO935" s="140"/>
      <c r="BP935" s="140"/>
      <c r="BQ935" s="140"/>
      <c r="BR935" s="140"/>
      <c r="BS935" s="140"/>
      <c r="BT935" s="140"/>
      <c r="BU935" s="140"/>
      <c r="BV935" s="140"/>
      <c r="BW935" s="140"/>
      <c r="BX935" s="140"/>
      <c r="BY935" s="140"/>
      <c r="BZ935" s="141"/>
      <c r="CA935" s="141"/>
      <c r="CB935" s="141"/>
      <c r="CC935" s="141"/>
      <c r="CD935" s="141"/>
      <c r="CE935" s="141"/>
      <c r="CF935" s="141"/>
    </row>
    <row r="936" spans="61:84" s="139" customFormat="1" ht="12.75" hidden="1">
      <c r="BI936" s="140"/>
      <c r="BJ936" s="140"/>
      <c r="BK936" s="140"/>
      <c r="BL936" s="140"/>
      <c r="BM936" s="140"/>
      <c r="BN936" s="140"/>
      <c r="BO936" s="140"/>
      <c r="BP936" s="140"/>
      <c r="BQ936" s="140"/>
      <c r="BR936" s="140"/>
      <c r="BS936" s="140"/>
      <c r="BT936" s="140"/>
      <c r="BU936" s="140"/>
      <c r="BV936" s="140"/>
      <c r="BW936" s="140"/>
      <c r="BX936" s="140"/>
      <c r="BY936" s="140"/>
      <c r="BZ936" s="141"/>
      <c r="CA936" s="141"/>
      <c r="CB936" s="141"/>
      <c r="CC936" s="141"/>
      <c r="CD936" s="141"/>
      <c r="CE936" s="141"/>
      <c r="CF936" s="141"/>
    </row>
    <row r="937" spans="61:84" s="139" customFormat="1" ht="12.75" hidden="1">
      <c r="BI937" s="140"/>
      <c r="BJ937" s="140"/>
      <c r="BK937" s="140"/>
      <c r="BL937" s="140"/>
      <c r="BM937" s="140"/>
      <c r="BN937" s="140"/>
      <c r="BO937" s="140"/>
      <c r="BP937" s="140"/>
      <c r="BQ937" s="140"/>
      <c r="BR937" s="140"/>
      <c r="BS937" s="140"/>
      <c r="BT937" s="140"/>
      <c r="BU937" s="140"/>
      <c r="BV937" s="140"/>
      <c r="BW937" s="140"/>
      <c r="BX937" s="140"/>
      <c r="BY937" s="140"/>
      <c r="BZ937" s="141"/>
      <c r="CA937" s="141"/>
      <c r="CB937" s="141"/>
      <c r="CC937" s="141"/>
      <c r="CD937" s="141"/>
      <c r="CE937" s="141"/>
      <c r="CF937" s="141"/>
    </row>
    <row r="938" spans="61:84" s="139" customFormat="1" ht="12.75" hidden="1">
      <c r="BI938" s="140"/>
      <c r="BJ938" s="140"/>
      <c r="BK938" s="140"/>
      <c r="BL938" s="140"/>
      <c r="BM938" s="140"/>
      <c r="BN938" s="140"/>
      <c r="BO938" s="140"/>
      <c r="BP938" s="140"/>
      <c r="BQ938" s="140"/>
      <c r="BR938" s="140"/>
      <c r="BS938" s="140"/>
      <c r="BT938" s="140"/>
      <c r="BU938" s="140"/>
      <c r="BV938" s="140"/>
      <c r="BW938" s="140"/>
      <c r="BX938" s="140"/>
      <c r="BY938" s="140"/>
      <c r="BZ938" s="141"/>
      <c r="CA938" s="141"/>
      <c r="CB938" s="141"/>
      <c r="CC938" s="141"/>
      <c r="CD938" s="141"/>
      <c r="CE938" s="141"/>
      <c r="CF938" s="141"/>
    </row>
    <row r="939" spans="61:84" s="139" customFormat="1" ht="12.75" hidden="1">
      <c r="BI939" s="140"/>
      <c r="BJ939" s="140"/>
      <c r="BK939" s="140"/>
      <c r="BL939" s="140"/>
      <c r="BM939" s="140"/>
      <c r="BN939" s="140"/>
      <c r="BO939" s="140"/>
      <c r="BP939" s="140"/>
      <c r="BQ939" s="140"/>
      <c r="BR939" s="140"/>
      <c r="BS939" s="140"/>
      <c r="BT939" s="140"/>
      <c r="BU939" s="140"/>
      <c r="BV939" s="140"/>
      <c r="BW939" s="140"/>
      <c r="BX939" s="140"/>
      <c r="BY939" s="140"/>
      <c r="BZ939" s="141"/>
      <c r="CA939" s="141"/>
      <c r="CB939" s="141"/>
      <c r="CC939" s="141"/>
      <c r="CD939" s="141"/>
      <c r="CE939" s="141"/>
      <c r="CF939" s="141"/>
    </row>
    <row r="940" spans="61:84" s="139" customFormat="1" ht="12.75" hidden="1">
      <c r="BI940" s="140"/>
      <c r="BJ940" s="140"/>
      <c r="BK940" s="140"/>
      <c r="BL940" s="140"/>
      <c r="BM940" s="140"/>
      <c r="BN940" s="140"/>
      <c r="BO940" s="140"/>
      <c r="BP940" s="140"/>
      <c r="BQ940" s="140"/>
      <c r="BR940" s="140"/>
      <c r="BS940" s="140"/>
      <c r="BT940" s="140"/>
      <c r="BU940" s="140"/>
      <c r="BV940" s="140"/>
      <c r="BW940" s="140"/>
      <c r="BX940" s="140"/>
      <c r="BY940" s="140"/>
      <c r="BZ940" s="141"/>
      <c r="CA940" s="141"/>
      <c r="CB940" s="141"/>
      <c r="CC940" s="141"/>
      <c r="CD940" s="141"/>
      <c r="CE940" s="141"/>
      <c r="CF940" s="141"/>
    </row>
    <row r="941" spans="61:84" s="139" customFormat="1" ht="12.75" hidden="1">
      <c r="BI941" s="140"/>
      <c r="BJ941" s="140"/>
      <c r="BK941" s="140"/>
      <c r="BL941" s="140"/>
      <c r="BM941" s="140"/>
      <c r="BN941" s="140"/>
      <c r="BO941" s="140"/>
      <c r="BP941" s="140"/>
      <c r="BQ941" s="140"/>
      <c r="BR941" s="140"/>
      <c r="BS941" s="140"/>
      <c r="BT941" s="140"/>
      <c r="BU941" s="140"/>
      <c r="BV941" s="140"/>
      <c r="BW941" s="140"/>
      <c r="BX941" s="140"/>
      <c r="BY941" s="140"/>
      <c r="BZ941" s="141"/>
      <c r="CA941" s="141"/>
      <c r="CB941" s="141"/>
      <c r="CC941" s="141"/>
      <c r="CD941" s="141"/>
      <c r="CE941" s="141"/>
      <c r="CF941" s="141"/>
    </row>
    <row r="942" spans="61:84" s="139" customFormat="1" ht="12.75" hidden="1">
      <c r="BI942" s="140"/>
      <c r="BJ942" s="140"/>
      <c r="BK942" s="140"/>
      <c r="BL942" s="140"/>
      <c r="BM942" s="140"/>
      <c r="BN942" s="140"/>
      <c r="BO942" s="140"/>
      <c r="BP942" s="140"/>
      <c r="BQ942" s="140"/>
      <c r="BR942" s="140"/>
      <c r="BS942" s="140"/>
      <c r="BT942" s="140"/>
      <c r="BU942" s="140"/>
      <c r="BV942" s="140"/>
      <c r="BW942" s="140"/>
      <c r="BX942" s="140"/>
      <c r="BY942" s="140"/>
      <c r="BZ942" s="141"/>
      <c r="CA942" s="141"/>
      <c r="CB942" s="141"/>
      <c r="CC942" s="141"/>
      <c r="CD942" s="141"/>
      <c r="CE942" s="141"/>
      <c r="CF942" s="141"/>
    </row>
    <row r="943" spans="61:84" s="139" customFormat="1" ht="12.75" hidden="1">
      <c r="BI943" s="140"/>
      <c r="BJ943" s="140"/>
      <c r="BK943" s="140"/>
      <c r="BL943" s="140"/>
      <c r="BM943" s="140"/>
      <c r="BN943" s="140"/>
      <c r="BO943" s="140"/>
      <c r="BP943" s="140"/>
      <c r="BQ943" s="140"/>
      <c r="BR943" s="140"/>
      <c r="BS943" s="140"/>
      <c r="BT943" s="140"/>
      <c r="BU943" s="140"/>
      <c r="BV943" s="140"/>
      <c r="BW943" s="140"/>
      <c r="BX943" s="140"/>
      <c r="BY943" s="140"/>
      <c r="BZ943" s="141"/>
      <c r="CA943" s="141"/>
      <c r="CB943" s="141"/>
      <c r="CC943" s="141"/>
      <c r="CD943" s="141"/>
      <c r="CE943" s="141"/>
      <c r="CF943" s="141"/>
    </row>
    <row r="944" spans="61:84" s="139" customFormat="1" ht="12.75" hidden="1">
      <c r="BI944" s="140"/>
      <c r="BJ944" s="140"/>
      <c r="BK944" s="140"/>
      <c r="BL944" s="140"/>
      <c r="BM944" s="140"/>
      <c r="BN944" s="140"/>
      <c r="BO944" s="140"/>
      <c r="BP944" s="140"/>
      <c r="BQ944" s="140"/>
      <c r="BR944" s="140"/>
      <c r="BS944" s="140"/>
      <c r="BT944" s="140"/>
      <c r="BU944" s="140"/>
      <c r="BV944" s="140"/>
      <c r="BW944" s="140"/>
      <c r="BX944" s="140"/>
      <c r="BY944" s="140"/>
      <c r="BZ944" s="141"/>
      <c r="CA944" s="141"/>
      <c r="CB944" s="141"/>
      <c r="CC944" s="141"/>
      <c r="CD944" s="141"/>
      <c r="CE944" s="141"/>
      <c r="CF944" s="141"/>
    </row>
    <row r="945" spans="61:84" s="139" customFormat="1" ht="12.75" hidden="1">
      <c r="BI945" s="140"/>
      <c r="BJ945" s="140"/>
      <c r="BK945" s="140"/>
      <c r="BL945" s="140"/>
      <c r="BM945" s="140"/>
      <c r="BN945" s="140"/>
      <c r="BO945" s="140"/>
      <c r="BP945" s="140"/>
      <c r="BQ945" s="140"/>
      <c r="BR945" s="140"/>
      <c r="BS945" s="140"/>
      <c r="BT945" s="140"/>
      <c r="BU945" s="140"/>
      <c r="BV945" s="140"/>
      <c r="BW945" s="140"/>
      <c r="BX945" s="140"/>
      <c r="BY945" s="140"/>
      <c r="BZ945" s="141"/>
      <c r="CA945" s="141"/>
      <c r="CB945" s="141"/>
      <c r="CC945" s="141"/>
      <c r="CD945" s="141"/>
      <c r="CE945" s="141"/>
      <c r="CF945" s="141"/>
    </row>
    <row r="946" spans="61:84" s="139" customFormat="1" ht="12.75" hidden="1">
      <c r="BI946" s="140"/>
      <c r="BJ946" s="140"/>
      <c r="BK946" s="140"/>
      <c r="BL946" s="140"/>
      <c r="BM946" s="140"/>
      <c r="BN946" s="140"/>
      <c r="BO946" s="140"/>
      <c r="BP946" s="140"/>
      <c r="BQ946" s="140"/>
      <c r="BR946" s="140"/>
      <c r="BS946" s="140"/>
      <c r="BT946" s="140"/>
      <c r="BU946" s="140"/>
      <c r="BV946" s="140"/>
      <c r="BW946" s="140"/>
      <c r="BX946" s="140"/>
      <c r="BY946" s="140"/>
      <c r="BZ946" s="141"/>
      <c r="CA946" s="141"/>
      <c r="CB946" s="141"/>
      <c r="CC946" s="141"/>
      <c r="CD946" s="141"/>
      <c r="CE946" s="141"/>
      <c r="CF946" s="141"/>
    </row>
    <row r="947" spans="61:84" s="139" customFormat="1" ht="12.75" hidden="1">
      <c r="BI947" s="140"/>
      <c r="BJ947" s="140"/>
      <c r="BK947" s="140"/>
      <c r="BL947" s="140"/>
      <c r="BM947" s="140"/>
      <c r="BN947" s="140"/>
      <c r="BO947" s="140"/>
      <c r="BP947" s="140"/>
      <c r="BQ947" s="140"/>
      <c r="BR947" s="140"/>
      <c r="BS947" s="140"/>
      <c r="BT947" s="140"/>
      <c r="BU947" s="140"/>
      <c r="BV947" s="140"/>
      <c r="BW947" s="140"/>
      <c r="BX947" s="140"/>
      <c r="BY947" s="140"/>
      <c r="BZ947" s="141"/>
      <c r="CA947" s="141"/>
      <c r="CB947" s="141"/>
      <c r="CC947" s="141"/>
      <c r="CD947" s="141"/>
      <c r="CE947" s="141"/>
      <c r="CF947" s="141"/>
    </row>
    <row r="948" spans="61:84" s="139" customFormat="1" ht="12.75" hidden="1">
      <c r="BI948" s="140"/>
      <c r="BJ948" s="140"/>
      <c r="BK948" s="140"/>
      <c r="BL948" s="140"/>
      <c r="BM948" s="140"/>
      <c r="BN948" s="140"/>
      <c r="BO948" s="140"/>
      <c r="BP948" s="140"/>
      <c r="BQ948" s="140"/>
      <c r="BR948" s="140"/>
      <c r="BS948" s="140"/>
      <c r="BT948" s="140"/>
      <c r="BU948" s="140"/>
      <c r="BV948" s="140"/>
      <c r="BW948" s="140"/>
      <c r="BX948" s="140"/>
      <c r="BY948" s="140"/>
      <c r="BZ948" s="141"/>
      <c r="CA948" s="141"/>
      <c r="CB948" s="141"/>
      <c r="CC948" s="141"/>
      <c r="CD948" s="141"/>
      <c r="CE948" s="141"/>
      <c r="CF948" s="141"/>
    </row>
    <row r="949" spans="61:84" s="139" customFormat="1" ht="12.75" hidden="1">
      <c r="BI949" s="140"/>
      <c r="BJ949" s="140"/>
      <c r="BK949" s="140"/>
      <c r="BL949" s="140"/>
      <c r="BM949" s="140"/>
      <c r="BN949" s="140"/>
      <c r="BO949" s="140"/>
      <c r="BP949" s="140"/>
      <c r="BQ949" s="140"/>
      <c r="BR949" s="140"/>
      <c r="BS949" s="140"/>
      <c r="BT949" s="140"/>
      <c r="BU949" s="140"/>
      <c r="BV949" s="140"/>
      <c r="BW949" s="140"/>
      <c r="BX949" s="140"/>
      <c r="BY949" s="140"/>
      <c r="BZ949" s="141"/>
      <c r="CA949" s="141"/>
      <c r="CB949" s="141"/>
      <c r="CC949" s="141"/>
      <c r="CD949" s="141"/>
      <c r="CE949" s="141"/>
      <c r="CF949" s="141"/>
    </row>
    <row r="950" spans="61:84" s="139" customFormat="1" ht="12.75" hidden="1">
      <c r="BI950" s="140"/>
      <c r="BJ950" s="140"/>
      <c r="BK950" s="140"/>
      <c r="BL950" s="140"/>
      <c r="BM950" s="140"/>
      <c r="BN950" s="140"/>
      <c r="BO950" s="140"/>
      <c r="BP950" s="140"/>
      <c r="BQ950" s="140"/>
      <c r="BR950" s="140"/>
      <c r="BS950" s="140"/>
      <c r="BT950" s="140"/>
      <c r="BU950" s="140"/>
      <c r="BV950" s="140"/>
      <c r="BW950" s="140"/>
      <c r="BX950" s="140"/>
      <c r="BY950" s="140"/>
      <c r="BZ950" s="141"/>
      <c r="CA950" s="141"/>
      <c r="CB950" s="141"/>
      <c r="CC950" s="141"/>
      <c r="CD950" s="141"/>
      <c r="CE950" s="141"/>
      <c r="CF950" s="141"/>
    </row>
    <row r="951" spans="61:84" s="139" customFormat="1" ht="12.75" hidden="1">
      <c r="BI951" s="140"/>
      <c r="BJ951" s="140"/>
      <c r="BK951" s="140"/>
      <c r="BL951" s="140"/>
      <c r="BM951" s="140"/>
      <c r="BN951" s="140"/>
      <c r="BO951" s="140"/>
      <c r="BP951" s="140"/>
      <c r="BQ951" s="140"/>
      <c r="BR951" s="140"/>
      <c r="BS951" s="140"/>
      <c r="BT951" s="140"/>
      <c r="BU951" s="140"/>
      <c r="BV951" s="140"/>
      <c r="BW951" s="140"/>
      <c r="BX951" s="140"/>
      <c r="BY951" s="140"/>
      <c r="BZ951" s="141"/>
      <c r="CA951" s="141"/>
      <c r="CB951" s="141"/>
      <c r="CC951" s="141"/>
      <c r="CD951" s="141"/>
      <c r="CE951" s="141"/>
      <c r="CF951" s="141"/>
    </row>
    <row r="952" spans="61:84" s="139" customFormat="1" ht="12.75" hidden="1">
      <c r="BI952" s="140"/>
      <c r="BJ952" s="140"/>
      <c r="BK952" s="140"/>
      <c r="BL952" s="140"/>
      <c r="BM952" s="140"/>
      <c r="BN952" s="140"/>
      <c r="BO952" s="140"/>
      <c r="BP952" s="140"/>
      <c r="BQ952" s="140"/>
      <c r="BR952" s="140"/>
      <c r="BS952" s="140"/>
      <c r="BT952" s="140"/>
      <c r="BU952" s="140"/>
      <c r="BV952" s="140"/>
      <c r="BW952" s="140"/>
      <c r="BX952" s="140"/>
      <c r="BY952" s="140"/>
      <c r="BZ952" s="141"/>
      <c r="CA952" s="141"/>
      <c r="CB952" s="141"/>
      <c r="CC952" s="141"/>
      <c r="CD952" s="141"/>
      <c r="CE952" s="141"/>
      <c r="CF952" s="141"/>
    </row>
    <row r="953" spans="61:84" s="139" customFormat="1" ht="12.75" hidden="1">
      <c r="BI953" s="140"/>
      <c r="BJ953" s="140"/>
      <c r="BK953" s="140"/>
      <c r="BL953" s="140"/>
      <c r="BM953" s="140"/>
      <c r="BN953" s="140"/>
      <c r="BO953" s="140"/>
      <c r="BP953" s="140"/>
      <c r="BQ953" s="140"/>
      <c r="BR953" s="140"/>
      <c r="BS953" s="140"/>
      <c r="BT953" s="140"/>
      <c r="BU953" s="140"/>
      <c r="BV953" s="140"/>
      <c r="BW953" s="140"/>
      <c r="BX953" s="140"/>
      <c r="BY953" s="140"/>
      <c r="BZ953" s="141"/>
      <c r="CA953" s="141"/>
      <c r="CB953" s="141"/>
      <c r="CC953" s="141"/>
      <c r="CD953" s="141"/>
      <c r="CE953" s="141"/>
      <c r="CF953" s="141"/>
    </row>
    <row r="954" spans="61:84" s="139" customFormat="1" ht="12.75" hidden="1">
      <c r="BI954" s="140"/>
      <c r="BJ954" s="140"/>
      <c r="BK954" s="140"/>
      <c r="BL954" s="140"/>
      <c r="BM954" s="140"/>
      <c r="BN954" s="140"/>
      <c r="BO954" s="140"/>
      <c r="BP954" s="140"/>
      <c r="BQ954" s="140"/>
      <c r="BR954" s="140"/>
      <c r="BS954" s="140"/>
      <c r="BT954" s="140"/>
      <c r="BU954" s="140"/>
      <c r="BV954" s="140"/>
      <c r="BW954" s="140"/>
      <c r="BX954" s="140"/>
      <c r="BY954" s="140"/>
      <c r="BZ954" s="141"/>
      <c r="CA954" s="141"/>
      <c r="CB954" s="141"/>
      <c r="CC954" s="141"/>
      <c r="CD954" s="141"/>
      <c r="CE954" s="141"/>
      <c r="CF954" s="141"/>
    </row>
    <row r="955" spans="61:84" s="139" customFormat="1" ht="12.75" hidden="1">
      <c r="BI955" s="140"/>
      <c r="BJ955" s="140"/>
      <c r="BK955" s="140"/>
      <c r="BL955" s="140"/>
      <c r="BM955" s="140"/>
      <c r="BN955" s="140"/>
      <c r="BO955" s="140"/>
      <c r="BP955" s="140"/>
      <c r="BQ955" s="140"/>
      <c r="BR955" s="140"/>
      <c r="BS955" s="140"/>
      <c r="BT955" s="140"/>
      <c r="BU955" s="140"/>
      <c r="BV955" s="140"/>
      <c r="BW955" s="140"/>
      <c r="BX955" s="140"/>
      <c r="BY955" s="140"/>
      <c r="BZ955" s="141"/>
      <c r="CA955" s="141"/>
      <c r="CB955" s="141"/>
      <c r="CC955" s="141"/>
      <c r="CD955" s="141"/>
      <c r="CE955" s="141"/>
      <c r="CF955" s="141"/>
    </row>
    <row r="956" spans="61:84" s="139" customFormat="1" ht="12.75" hidden="1">
      <c r="BI956" s="140"/>
      <c r="BJ956" s="140"/>
      <c r="BK956" s="140"/>
      <c r="BL956" s="140"/>
      <c r="BM956" s="140"/>
      <c r="BN956" s="140"/>
      <c r="BO956" s="140"/>
      <c r="BP956" s="140"/>
      <c r="BQ956" s="140"/>
      <c r="BR956" s="140"/>
      <c r="BS956" s="140"/>
      <c r="BT956" s="140"/>
      <c r="BU956" s="140"/>
      <c r="BV956" s="140"/>
      <c r="BW956" s="140"/>
      <c r="BX956" s="140"/>
      <c r="BY956" s="140"/>
      <c r="BZ956" s="141"/>
      <c r="CA956" s="141"/>
      <c r="CB956" s="141"/>
      <c r="CC956" s="141"/>
      <c r="CD956" s="141"/>
      <c r="CE956" s="141"/>
      <c r="CF956" s="141"/>
    </row>
    <row r="957" spans="61:84" s="139" customFormat="1" ht="12.75" hidden="1">
      <c r="BI957" s="140"/>
      <c r="BJ957" s="140"/>
      <c r="BK957" s="140"/>
      <c r="BL957" s="140"/>
      <c r="BM957" s="140"/>
      <c r="BN957" s="140"/>
      <c r="BO957" s="140"/>
      <c r="BP957" s="140"/>
      <c r="BQ957" s="140"/>
      <c r="BR957" s="140"/>
      <c r="BS957" s="140"/>
      <c r="BT957" s="140"/>
      <c r="BU957" s="140"/>
      <c r="BV957" s="140"/>
      <c r="BW957" s="140"/>
      <c r="BX957" s="140"/>
      <c r="BY957" s="140"/>
      <c r="BZ957" s="141"/>
      <c r="CA957" s="141"/>
      <c r="CB957" s="141"/>
      <c r="CC957" s="141"/>
      <c r="CD957" s="141"/>
      <c r="CE957" s="141"/>
      <c r="CF957" s="141"/>
    </row>
    <row r="958" spans="61:84" s="139" customFormat="1" ht="12.75" hidden="1">
      <c r="BI958" s="140"/>
      <c r="BJ958" s="140"/>
      <c r="BK958" s="140"/>
      <c r="BL958" s="140"/>
      <c r="BM958" s="140"/>
      <c r="BN958" s="140"/>
      <c r="BO958" s="140"/>
      <c r="BP958" s="140"/>
      <c r="BQ958" s="140"/>
      <c r="BR958" s="140"/>
      <c r="BS958" s="140"/>
      <c r="BT958" s="140"/>
      <c r="BU958" s="140"/>
      <c r="BV958" s="140"/>
      <c r="BW958" s="140"/>
      <c r="BX958" s="140"/>
      <c r="BY958" s="140"/>
      <c r="BZ958" s="141"/>
      <c r="CA958" s="141"/>
      <c r="CB958" s="141"/>
      <c r="CC958" s="141"/>
      <c r="CD958" s="141"/>
      <c r="CE958" s="141"/>
      <c r="CF958" s="141"/>
    </row>
    <row r="959" spans="61:84" s="139" customFormat="1" ht="12.75" hidden="1">
      <c r="BI959" s="140"/>
      <c r="BJ959" s="140"/>
      <c r="BK959" s="140"/>
      <c r="BL959" s="140"/>
      <c r="BM959" s="140"/>
      <c r="BN959" s="140"/>
      <c r="BO959" s="140"/>
      <c r="BP959" s="140"/>
      <c r="BQ959" s="140"/>
      <c r="BR959" s="140"/>
      <c r="BS959" s="140"/>
      <c r="BT959" s="140"/>
      <c r="BU959" s="140"/>
      <c r="BV959" s="140"/>
      <c r="BW959" s="140"/>
      <c r="BX959" s="140"/>
      <c r="BY959" s="140"/>
      <c r="BZ959" s="141"/>
      <c r="CA959" s="141"/>
      <c r="CB959" s="141"/>
      <c r="CC959" s="141"/>
      <c r="CD959" s="141"/>
      <c r="CE959" s="141"/>
      <c r="CF959" s="141"/>
    </row>
    <row r="960" spans="61:84" s="139" customFormat="1" ht="12.75" hidden="1">
      <c r="BI960" s="140"/>
      <c r="BJ960" s="140"/>
      <c r="BK960" s="140"/>
      <c r="BL960" s="140"/>
      <c r="BM960" s="140"/>
      <c r="BN960" s="140"/>
      <c r="BO960" s="140"/>
      <c r="BP960" s="140"/>
      <c r="BQ960" s="140"/>
      <c r="BR960" s="140"/>
      <c r="BS960" s="140"/>
      <c r="BT960" s="140"/>
      <c r="BU960" s="140"/>
      <c r="BV960" s="140"/>
      <c r="BW960" s="140"/>
      <c r="BX960" s="140"/>
      <c r="BY960" s="140"/>
      <c r="BZ960" s="141"/>
      <c r="CA960" s="141"/>
      <c r="CB960" s="141"/>
      <c r="CC960" s="141"/>
      <c r="CD960" s="141"/>
      <c r="CE960" s="141"/>
      <c r="CF960" s="141"/>
    </row>
    <row r="961" spans="61:84" s="139" customFormat="1" ht="12.75" hidden="1">
      <c r="BI961" s="140"/>
      <c r="BJ961" s="140"/>
      <c r="BK961" s="140"/>
      <c r="BL961" s="140"/>
      <c r="BM961" s="140"/>
      <c r="BN961" s="140"/>
      <c r="BO961" s="140"/>
      <c r="BP961" s="140"/>
      <c r="BQ961" s="140"/>
      <c r="BR961" s="140"/>
      <c r="BS961" s="140"/>
      <c r="BT961" s="140"/>
      <c r="BU961" s="140"/>
      <c r="BV961" s="140"/>
      <c r="BW961" s="140"/>
      <c r="BX961" s="140"/>
      <c r="BY961" s="140"/>
      <c r="BZ961" s="141"/>
      <c r="CA961" s="141"/>
      <c r="CB961" s="141"/>
      <c r="CC961" s="141"/>
      <c r="CD961" s="141"/>
      <c r="CE961" s="141"/>
      <c r="CF961" s="141"/>
    </row>
    <row r="962" spans="61:84" s="139" customFormat="1" ht="12.75" hidden="1">
      <c r="BI962" s="140"/>
      <c r="BJ962" s="140"/>
      <c r="BK962" s="140"/>
      <c r="BL962" s="140"/>
      <c r="BM962" s="140"/>
      <c r="BN962" s="140"/>
      <c r="BO962" s="140"/>
      <c r="BP962" s="140"/>
      <c r="BQ962" s="140"/>
      <c r="BR962" s="140"/>
      <c r="BS962" s="140"/>
      <c r="BT962" s="140"/>
      <c r="BU962" s="140"/>
      <c r="BV962" s="140"/>
      <c r="BW962" s="140"/>
      <c r="BX962" s="140"/>
      <c r="BY962" s="140"/>
      <c r="BZ962" s="141"/>
      <c r="CA962" s="141"/>
      <c r="CB962" s="141"/>
      <c r="CC962" s="141"/>
      <c r="CD962" s="141"/>
      <c r="CE962" s="141"/>
      <c r="CF962" s="141"/>
    </row>
    <row r="963" spans="61:84" s="139" customFormat="1" ht="12.75" hidden="1">
      <c r="BI963" s="140"/>
      <c r="BJ963" s="140"/>
      <c r="BK963" s="140"/>
      <c r="BL963" s="140"/>
      <c r="BM963" s="140"/>
      <c r="BN963" s="140"/>
      <c r="BO963" s="140"/>
      <c r="BP963" s="140"/>
      <c r="BQ963" s="140"/>
      <c r="BR963" s="140"/>
      <c r="BS963" s="140"/>
      <c r="BT963" s="140"/>
      <c r="BU963" s="140"/>
      <c r="BV963" s="140"/>
      <c r="BW963" s="140"/>
      <c r="BX963" s="140"/>
      <c r="BY963" s="140"/>
      <c r="BZ963" s="141"/>
      <c r="CA963" s="141"/>
      <c r="CB963" s="141"/>
      <c r="CC963" s="141"/>
      <c r="CD963" s="141"/>
      <c r="CE963" s="141"/>
      <c r="CF963" s="141"/>
    </row>
    <row r="964" spans="61:84" s="139" customFormat="1" ht="12.75" hidden="1">
      <c r="BI964" s="140"/>
      <c r="BJ964" s="140"/>
      <c r="BK964" s="140"/>
      <c r="BL964" s="140"/>
      <c r="BM964" s="140"/>
      <c r="BN964" s="140"/>
      <c r="BO964" s="140"/>
      <c r="BP964" s="140"/>
      <c r="BQ964" s="140"/>
      <c r="BR964" s="140"/>
      <c r="BS964" s="140"/>
      <c r="BT964" s="140"/>
      <c r="BU964" s="140"/>
      <c r="BV964" s="140"/>
      <c r="BW964" s="140"/>
      <c r="BX964" s="140"/>
      <c r="BY964" s="140"/>
      <c r="BZ964" s="141"/>
      <c r="CA964" s="141"/>
      <c r="CB964" s="141"/>
      <c r="CC964" s="141"/>
      <c r="CD964" s="141"/>
      <c r="CE964" s="141"/>
      <c r="CF964" s="141"/>
    </row>
    <row r="965" spans="61:84" s="139" customFormat="1" ht="12.75" hidden="1">
      <c r="BI965" s="140"/>
      <c r="BJ965" s="140"/>
      <c r="BK965" s="140"/>
      <c r="BL965" s="140"/>
      <c r="BM965" s="140"/>
      <c r="BN965" s="140"/>
      <c r="BO965" s="140"/>
      <c r="BP965" s="140"/>
      <c r="BQ965" s="140"/>
      <c r="BR965" s="140"/>
      <c r="BS965" s="140"/>
      <c r="BT965" s="140"/>
      <c r="BU965" s="140"/>
      <c r="BV965" s="140"/>
      <c r="BW965" s="140"/>
      <c r="BX965" s="140"/>
      <c r="BY965" s="140"/>
      <c r="BZ965" s="141"/>
      <c r="CA965" s="141"/>
      <c r="CB965" s="141"/>
      <c r="CC965" s="141"/>
      <c r="CD965" s="141"/>
      <c r="CE965" s="141"/>
      <c r="CF965" s="141"/>
    </row>
    <row r="966" spans="61:84" s="139" customFormat="1" ht="12.75" hidden="1">
      <c r="BI966" s="140"/>
      <c r="BJ966" s="140"/>
      <c r="BK966" s="140"/>
      <c r="BL966" s="140"/>
      <c r="BM966" s="140"/>
      <c r="BN966" s="140"/>
      <c r="BO966" s="140"/>
      <c r="BP966" s="140"/>
      <c r="BQ966" s="140"/>
      <c r="BR966" s="140"/>
      <c r="BS966" s="140"/>
      <c r="BT966" s="140"/>
      <c r="BU966" s="140"/>
      <c r="BV966" s="140"/>
      <c r="BW966" s="140"/>
      <c r="BX966" s="140"/>
      <c r="BY966" s="140"/>
      <c r="BZ966" s="141"/>
      <c r="CA966" s="141"/>
      <c r="CB966" s="141"/>
      <c r="CC966" s="141"/>
      <c r="CD966" s="141"/>
      <c r="CE966" s="141"/>
      <c r="CF966" s="141"/>
    </row>
    <row r="967" spans="61:84" s="139" customFormat="1" ht="12.75" hidden="1">
      <c r="BI967" s="140"/>
      <c r="BJ967" s="140"/>
      <c r="BK967" s="140"/>
      <c r="BL967" s="140"/>
      <c r="BM967" s="140"/>
      <c r="BN967" s="140"/>
      <c r="BO967" s="140"/>
      <c r="BP967" s="140"/>
      <c r="BQ967" s="140"/>
      <c r="BR967" s="140"/>
      <c r="BS967" s="140"/>
      <c r="BT967" s="140"/>
      <c r="BU967" s="140"/>
      <c r="BV967" s="140"/>
      <c r="BW967" s="140"/>
      <c r="BX967" s="140"/>
      <c r="BY967" s="140"/>
      <c r="BZ967" s="141"/>
      <c r="CA967" s="141"/>
      <c r="CB967" s="141"/>
      <c r="CC967" s="141"/>
      <c r="CD967" s="141"/>
      <c r="CE967" s="141"/>
      <c r="CF967" s="141"/>
    </row>
    <row r="968" spans="61:84" s="139" customFormat="1" ht="12.75" hidden="1">
      <c r="BI968" s="140"/>
      <c r="BJ968" s="140"/>
      <c r="BK968" s="140"/>
      <c r="BL968" s="140"/>
      <c r="BM968" s="140"/>
      <c r="BN968" s="140"/>
      <c r="BO968" s="140"/>
      <c r="BP968" s="140"/>
      <c r="BQ968" s="140"/>
      <c r="BR968" s="140"/>
      <c r="BS968" s="140"/>
      <c r="BT968" s="140"/>
      <c r="BU968" s="140"/>
      <c r="BV968" s="140"/>
      <c r="BW968" s="140"/>
      <c r="BX968" s="140"/>
      <c r="BY968" s="140"/>
      <c r="BZ968" s="141"/>
      <c r="CA968" s="141"/>
      <c r="CB968" s="141"/>
      <c r="CC968" s="141"/>
      <c r="CD968" s="141"/>
      <c r="CE968" s="141"/>
      <c r="CF968" s="141"/>
    </row>
    <row r="969" spans="61:84" s="139" customFormat="1" ht="12.75" hidden="1">
      <c r="BI969" s="140"/>
      <c r="BJ969" s="140"/>
      <c r="BK969" s="140"/>
      <c r="BL969" s="140"/>
      <c r="BM969" s="140"/>
      <c r="BN969" s="140"/>
      <c r="BO969" s="140"/>
      <c r="BP969" s="140"/>
      <c r="BQ969" s="140"/>
      <c r="BR969" s="140"/>
      <c r="BS969" s="140"/>
      <c r="BT969" s="140"/>
      <c r="BU969" s="140"/>
      <c r="BV969" s="140"/>
      <c r="BW969" s="140"/>
      <c r="BX969" s="140"/>
      <c r="BY969" s="140"/>
      <c r="BZ969" s="141"/>
      <c r="CA969" s="141"/>
      <c r="CB969" s="141"/>
      <c r="CC969" s="141"/>
      <c r="CD969" s="141"/>
      <c r="CE969" s="141"/>
      <c r="CF969" s="141"/>
    </row>
    <row r="970" spans="61:84" s="139" customFormat="1" ht="12.75" hidden="1">
      <c r="BI970" s="140"/>
      <c r="BJ970" s="140"/>
      <c r="BK970" s="140"/>
      <c r="BL970" s="140"/>
      <c r="BM970" s="140"/>
      <c r="BN970" s="140"/>
      <c r="BO970" s="140"/>
      <c r="BP970" s="140"/>
      <c r="BQ970" s="140"/>
      <c r="BR970" s="140"/>
      <c r="BS970" s="140"/>
      <c r="BT970" s="140"/>
      <c r="BU970" s="140"/>
      <c r="BV970" s="140"/>
      <c r="BW970" s="140"/>
      <c r="BX970" s="140"/>
      <c r="BY970" s="140"/>
      <c r="BZ970" s="141"/>
      <c r="CA970" s="141"/>
      <c r="CB970" s="141"/>
      <c r="CC970" s="141"/>
      <c r="CD970" s="141"/>
      <c r="CE970" s="141"/>
      <c r="CF970" s="141"/>
    </row>
    <row r="971" spans="61:84" s="139" customFormat="1" ht="12.75" hidden="1">
      <c r="BI971" s="140"/>
      <c r="BJ971" s="140"/>
      <c r="BK971" s="140"/>
      <c r="BL971" s="140"/>
      <c r="BM971" s="140"/>
      <c r="BN971" s="140"/>
      <c r="BO971" s="140"/>
      <c r="BP971" s="140"/>
      <c r="BQ971" s="140"/>
      <c r="BR971" s="140"/>
      <c r="BS971" s="140"/>
      <c r="BT971" s="140"/>
      <c r="BU971" s="140"/>
      <c r="BV971" s="140"/>
      <c r="BW971" s="140"/>
      <c r="BX971" s="140"/>
      <c r="BY971" s="140"/>
      <c r="BZ971" s="141"/>
      <c r="CA971" s="141"/>
      <c r="CB971" s="141"/>
      <c r="CC971" s="141"/>
      <c r="CD971" s="141"/>
      <c r="CE971" s="141"/>
      <c r="CF971" s="141"/>
    </row>
    <row r="972" spans="61:84" s="139" customFormat="1" ht="12.75" hidden="1">
      <c r="BI972" s="140"/>
      <c r="BJ972" s="140"/>
      <c r="BK972" s="140"/>
      <c r="BL972" s="140"/>
      <c r="BM972" s="140"/>
      <c r="BN972" s="140"/>
      <c r="BO972" s="140"/>
      <c r="BP972" s="140"/>
      <c r="BQ972" s="140"/>
      <c r="BR972" s="140"/>
      <c r="BS972" s="140"/>
      <c r="BT972" s="140"/>
      <c r="BU972" s="140"/>
      <c r="BV972" s="140"/>
      <c r="BW972" s="140"/>
      <c r="BX972" s="140"/>
      <c r="BY972" s="140"/>
      <c r="BZ972" s="141"/>
      <c r="CA972" s="141"/>
      <c r="CB972" s="141"/>
      <c r="CC972" s="141"/>
      <c r="CD972" s="141"/>
      <c r="CE972" s="141"/>
      <c r="CF972" s="141"/>
    </row>
    <row r="973" spans="61:84" s="139" customFormat="1" ht="12.75" hidden="1">
      <c r="BI973" s="140"/>
      <c r="BJ973" s="140"/>
      <c r="BK973" s="140"/>
      <c r="BL973" s="140"/>
      <c r="BM973" s="140"/>
      <c r="BN973" s="140"/>
      <c r="BO973" s="140"/>
      <c r="BP973" s="140"/>
      <c r="BQ973" s="140"/>
      <c r="BR973" s="140"/>
      <c r="BS973" s="140"/>
      <c r="BT973" s="140"/>
      <c r="BU973" s="140"/>
      <c r="BV973" s="140"/>
      <c r="BW973" s="140"/>
      <c r="BX973" s="140"/>
      <c r="BY973" s="140"/>
      <c r="BZ973" s="141"/>
      <c r="CA973" s="141"/>
      <c r="CB973" s="141"/>
      <c r="CC973" s="141"/>
      <c r="CD973" s="141"/>
      <c r="CE973" s="141"/>
      <c r="CF973" s="141"/>
    </row>
    <row r="974" spans="61:84" s="139" customFormat="1" ht="12.75" hidden="1">
      <c r="BI974" s="140"/>
      <c r="BJ974" s="140"/>
      <c r="BK974" s="140"/>
      <c r="BL974" s="140"/>
      <c r="BM974" s="140"/>
      <c r="BN974" s="140"/>
      <c r="BO974" s="140"/>
      <c r="BP974" s="140"/>
      <c r="BQ974" s="140"/>
      <c r="BR974" s="140"/>
      <c r="BS974" s="140"/>
      <c r="BT974" s="140"/>
      <c r="BU974" s="140"/>
      <c r="BV974" s="140"/>
      <c r="BW974" s="140"/>
      <c r="BX974" s="140"/>
      <c r="BY974" s="140"/>
      <c r="BZ974" s="141"/>
      <c r="CA974" s="141"/>
      <c r="CB974" s="141"/>
      <c r="CC974" s="141"/>
      <c r="CD974" s="141"/>
      <c r="CE974" s="141"/>
      <c r="CF974" s="141"/>
    </row>
    <row r="975" spans="61:84" s="139" customFormat="1" ht="12.75" hidden="1">
      <c r="BI975" s="140"/>
      <c r="BJ975" s="140"/>
      <c r="BK975" s="140"/>
      <c r="BL975" s="140"/>
      <c r="BM975" s="140"/>
      <c r="BN975" s="140"/>
      <c r="BO975" s="140"/>
      <c r="BP975" s="140"/>
      <c r="BQ975" s="140"/>
      <c r="BR975" s="140"/>
      <c r="BS975" s="140"/>
      <c r="BT975" s="140"/>
      <c r="BU975" s="140"/>
      <c r="BV975" s="140"/>
      <c r="BW975" s="140"/>
      <c r="BX975" s="140"/>
      <c r="BY975" s="140"/>
      <c r="BZ975" s="141"/>
      <c r="CA975" s="141"/>
      <c r="CB975" s="141"/>
      <c r="CC975" s="141"/>
      <c r="CD975" s="141"/>
      <c r="CE975" s="141"/>
      <c r="CF975" s="141"/>
    </row>
    <row r="976" spans="61:84" s="139" customFormat="1" ht="12.75" hidden="1">
      <c r="BI976" s="140"/>
      <c r="BJ976" s="140"/>
      <c r="BK976" s="140"/>
      <c r="BL976" s="140"/>
      <c r="BM976" s="140"/>
      <c r="BN976" s="140"/>
      <c r="BO976" s="140"/>
      <c r="BP976" s="140"/>
      <c r="BQ976" s="140"/>
      <c r="BR976" s="140"/>
      <c r="BS976" s="140"/>
      <c r="BT976" s="140"/>
      <c r="BU976" s="140"/>
      <c r="BV976" s="140"/>
      <c r="BW976" s="140"/>
      <c r="BX976" s="140"/>
      <c r="BY976" s="140"/>
      <c r="BZ976" s="141"/>
      <c r="CA976" s="141"/>
      <c r="CB976" s="141"/>
      <c r="CC976" s="141"/>
      <c r="CD976" s="141"/>
      <c r="CE976" s="141"/>
      <c r="CF976" s="141"/>
    </row>
    <row r="977" spans="61:84" s="139" customFormat="1" ht="12.75" hidden="1">
      <c r="BI977" s="140"/>
      <c r="BJ977" s="140"/>
      <c r="BK977" s="140"/>
      <c r="BL977" s="140"/>
      <c r="BM977" s="140"/>
      <c r="BN977" s="140"/>
      <c r="BO977" s="140"/>
      <c r="BP977" s="140"/>
      <c r="BQ977" s="140"/>
      <c r="BR977" s="140"/>
      <c r="BS977" s="140"/>
      <c r="BT977" s="140"/>
      <c r="BU977" s="140"/>
      <c r="BV977" s="140"/>
      <c r="BW977" s="140"/>
      <c r="BX977" s="140"/>
      <c r="BY977" s="140"/>
      <c r="BZ977" s="141"/>
      <c r="CA977" s="141"/>
      <c r="CB977" s="141"/>
      <c r="CC977" s="141"/>
      <c r="CD977" s="141"/>
      <c r="CE977" s="141"/>
      <c r="CF977" s="141"/>
    </row>
    <row r="978" spans="61:84" s="139" customFormat="1" ht="12.75" hidden="1">
      <c r="BI978" s="140"/>
      <c r="BJ978" s="140"/>
      <c r="BK978" s="140"/>
      <c r="BL978" s="140"/>
      <c r="BM978" s="140"/>
      <c r="BN978" s="140"/>
      <c r="BO978" s="140"/>
      <c r="BP978" s="140"/>
      <c r="BQ978" s="140"/>
      <c r="BR978" s="140"/>
      <c r="BS978" s="140"/>
      <c r="BT978" s="140"/>
      <c r="BU978" s="140"/>
      <c r="BV978" s="140"/>
      <c r="BW978" s="140"/>
      <c r="BX978" s="140"/>
      <c r="BY978" s="140"/>
      <c r="BZ978" s="141"/>
      <c r="CA978" s="141"/>
      <c r="CB978" s="141"/>
      <c r="CC978" s="141"/>
      <c r="CD978" s="141"/>
      <c r="CE978" s="141"/>
      <c r="CF978" s="141"/>
    </row>
    <row r="979" spans="61:84" s="139" customFormat="1" ht="12.75" hidden="1">
      <c r="BI979" s="140"/>
      <c r="BJ979" s="140"/>
      <c r="BK979" s="140"/>
      <c r="BL979" s="140"/>
      <c r="BM979" s="140"/>
      <c r="BN979" s="140"/>
      <c r="BO979" s="140"/>
      <c r="BP979" s="140"/>
      <c r="BQ979" s="140"/>
      <c r="BR979" s="140"/>
      <c r="BS979" s="140"/>
      <c r="BT979" s="140"/>
      <c r="BU979" s="140"/>
      <c r="BV979" s="140"/>
      <c r="BW979" s="140"/>
      <c r="BX979" s="140"/>
      <c r="BY979" s="140"/>
      <c r="BZ979" s="141"/>
      <c r="CA979" s="141"/>
      <c r="CB979" s="141"/>
      <c r="CC979" s="141"/>
      <c r="CD979" s="141"/>
      <c r="CE979" s="141"/>
      <c r="CF979" s="141"/>
    </row>
    <row r="980" spans="61:84" s="139" customFormat="1" ht="12.75" hidden="1">
      <c r="BI980" s="140"/>
      <c r="BJ980" s="140"/>
      <c r="BK980" s="140"/>
      <c r="BL980" s="140"/>
      <c r="BM980" s="140"/>
      <c r="BN980" s="140"/>
      <c r="BO980" s="140"/>
      <c r="BP980" s="140"/>
      <c r="BQ980" s="140"/>
      <c r="BR980" s="140"/>
      <c r="BS980" s="140"/>
      <c r="BT980" s="140"/>
      <c r="BU980" s="140"/>
      <c r="BV980" s="140"/>
      <c r="BW980" s="140"/>
      <c r="BX980" s="140"/>
      <c r="BY980" s="140"/>
      <c r="BZ980" s="141"/>
      <c r="CA980" s="141"/>
      <c r="CB980" s="141"/>
      <c r="CC980" s="141"/>
      <c r="CD980" s="141"/>
      <c r="CE980" s="141"/>
      <c r="CF980" s="141"/>
    </row>
    <row r="981" spans="61:84" s="139" customFormat="1" ht="12.75" hidden="1">
      <c r="BI981" s="140"/>
      <c r="BJ981" s="140"/>
      <c r="BK981" s="140"/>
      <c r="BL981" s="140"/>
      <c r="BM981" s="140"/>
      <c r="BN981" s="140"/>
      <c r="BO981" s="140"/>
      <c r="BP981" s="140"/>
      <c r="BQ981" s="140"/>
      <c r="BR981" s="140"/>
      <c r="BS981" s="140"/>
      <c r="BT981" s="140"/>
      <c r="BU981" s="140"/>
      <c r="BV981" s="140"/>
      <c r="BW981" s="140"/>
      <c r="BX981" s="140"/>
      <c r="BY981" s="140"/>
      <c r="BZ981" s="141"/>
      <c r="CA981" s="141"/>
      <c r="CB981" s="141"/>
      <c r="CC981" s="141"/>
      <c r="CD981" s="141"/>
      <c r="CE981" s="141"/>
      <c r="CF981" s="141"/>
    </row>
    <row r="982" spans="61:84" s="139" customFormat="1" ht="12.75" hidden="1">
      <c r="BI982" s="140"/>
      <c r="BJ982" s="140"/>
      <c r="BK982" s="140"/>
      <c r="BL982" s="140"/>
      <c r="BM982" s="140"/>
      <c r="BN982" s="140"/>
      <c r="BO982" s="140"/>
      <c r="BP982" s="140"/>
      <c r="BQ982" s="140"/>
      <c r="BR982" s="140"/>
      <c r="BS982" s="140"/>
      <c r="BT982" s="140"/>
      <c r="BU982" s="140"/>
      <c r="BV982" s="140"/>
      <c r="BW982" s="140"/>
      <c r="BX982" s="140"/>
      <c r="BY982" s="140"/>
      <c r="BZ982" s="141"/>
      <c r="CA982" s="141"/>
      <c r="CB982" s="141"/>
      <c r="CC982" s="141"/>
      <c r="CD982" s="141"/>
      <c r="CE982" s="141"/>
      <c r="CF982" s="141"/>
    </row>
    <row r="983" spans="61:84" s="139" customFormat="1" ht="12.75" hidden="1">
      <c r="BI983" s="140"/>
      <c r="BJ983" s="140"/>
      <c r="BK983" s="140"/>
      <c r="BL983" s="140"/>
      <c r="BM983" s="140"/>
      <c r="BN983" s="140"/>
      <c r="BO983" s="140"/>
      <c r="BP983" s="140"/>
      <c r="BQ983" s="140"/>
      <c r="BR983" s="140"/>
      <c r="BS983" s="140"/>
      <c r="BT983" s="140"/>
      <c r="BU983" s="140"/>
      <c r="BV983" s="140"/>
      <c r="BW983" s="140"/>
      <c r="BX983" s="140"/>
      <c r="BY983" s="140"/>
      <c r="BZ983" s="141"/>
      <c r="CA983" s="141"/>
      <c r="CB983" s="141"/>
      <c r="CC983" s="141"/>
      <c r="CD983" s="141"/>
      <c r="CE983" s="141"/>
      <c r="CF983" s="141"/>
    </row>
    <row r="984" spans="61:84" s="139" customFormat="1" ht="12.75" hidden="1">
      <c r="BI984" s="140"/>
      <c r="BJ984" s="140"/>
      <c r="BK984" s="140"/>
      <c r="BL984" s="140"/>
      <c r="BM984" s="140"/>
      <c r="BN984" s="140"/>
      <c r="BO984" s="140"/>
      <c r="BP984" s="140"/>
      <c r="BQ984" s="140"/>
      <c r="BR984" s="140"/>
      <c r="BS984" s="140"/>
      <c r="BT984" s="140"/>
      <c r="BU984" s="140"/>
      <c r="BV984" s="140"/>
      <c r="BW984" s="140"/>
      <c r="BX984" s="140"/>
      <c r="BY984" s="140"/>
      <c r="BZ984" s="141"/>
      <c r="CA984" s="141"/>
      <c r="CB984" s="141"/>
      <c r="CC984" s="141"/>
      <c r="CD984" s="141"/>
      <c r="CE984" s="141"/>
      <c r="CF984" s="141"/>
    </row>
    <row r="985" spans="61:84" s="139" customFormat="1" ht="12.75" hidden="1">
      <c r="BI985" s="140"/>
      <c r="BJ985" s="140"/>
      <c r="BK985" s="140"/>
      <c r="BL985" s="140"/>
      <c r="BM985" s="140"/>
      <c r="BN985" s="140"/>
      <c r="BO985" s="140"/>
      <c r="BP985" s="140"/>
      <c r="BQ985" s="140"/>
      <c r="BR985" s="140"/>
      <c r="BS985" s="140"/>
      <c r="BT985" s="140"/>
      <c r="BU985" s="140"/>
      <c r="BV985" s="140"/>
      <c r="BW985" s="140"/>
      <c r="BX985" s="140"/>
      <c r="BY985" s="140"/>
      <c r="BZ985" s="141"/>
      <c r="CA985" s="141"/>
      <c r="CB985" s="141"/>
      <c r="CC985" s="141"/>
      <c r="CD985" s="141"/>
      <c r="CE985" s="141"/>
      <c r="CF985" s="141"/>
    </row>
    <row r="986" spans="61:84" s="139" customFormat="1" ht="12.75" hidden="1">
      <c r="BI986" s="140"/>
      <c r="BJ986" s="140"/>
      <c r="BK986" s="140"/>
      <c r="BL986" s="140"/>
      <c r="BM986" s="140"/>
      <c r="BN986" s="140"/>
      <c r="BO986" s="140"/>
      <c r="BP986" s="140"/>
      <c r="BQ986" s="140"/>
      <c r="BR986" s="140"/>
      <c r="BS986" s="140"/>
      <c r="BT986" s="140"/>
      <c r="BU986" s="140"/>
      <c r="BV986" s="140"/>
      <c r="BW986" s="140"/>
      <c r="BX986" s="140"/>
      <c r="BY986" s="140"/>
      <c r="BZ986" s="141"/>
      <c r="CA986" s="141"/>
      <c r="CB986" s="141"/>
      <c r="CC986" s="141"/>
      <c r="CD986" s="141"/>
      <c r="CE986" s="141"/>
      <c r="CF986" s="141"/>
    </row>
    <row r="987" spans="61:84" s="139" customFormat="1" ht="12.75" hidden="1">
      <c r="BI987" s="140"/>
      <c r="BJ987" s="140"/>
      <c r="BK987" s="140"/>
      <c r="BL987" s="140"/>
      <c r="BM987" s="140"/>
      <c r="BN987" s="140"/>
      <c r="BO987" s="140"/>
      <c r="BP987" s="140"/>
      <c r="BQ987" s="140"/>
      <c r="BR987" s="140"/>
      <c r="BS987" s="140"/>
      <c r="BT987" s="140"/>
      <c r="BU987" s="140"/>
      <c r="BV987" s="140"/>
      <c r="BW987" s="140"/>
      <c r="BX987" s="140"/>
      <c r="BY987" s="140"/>
      <c r="BZ987" s="141"/>
      <c r="CA987" s="141"/>
      <c r="CB987" s="141"/>
      <c r="CC987" s="141"/>
      <c r="CD987" s="141"/>
      <c r="CE987" s="141"/>
      <c r="CF987" s="141"/>
    </row>
    <row r="988" spans="61:84" s="139" customFormat="1" ht="12.75" hidden="1">
      <c r="BI988" s="140"/>
      <c r="BJ988" s="140"/>
      <c r="BK988" s="140"/>
      <c r="BL988" s="140"/>
      <c r="BM988" s="140"/>
      <c r="BN988" s="140"/>
      <c r="BO988" s="140"/>
      <c r="BP988" s="140"/>
      <c r="BQ988" s="140"/>
      <c r="BR988" s="140"/>
      <c r="BS988" s="140"/>
      <c r="BT988" s="140"/>
      <c r="BU988" s="140"/>
      <c r="BV988" s="140"/>
      <c r="BW988" s="140"/>
      <c r="BX988" s="140"/>
      <c r="BY988" s="140"/>
      <c r="BZ988" s="141"/>
      <c r="CA988" s="141"/>
      <c r="CB988" s="141"/>
      <c r="CC988" s="141"/>
      <c r="CD988" s="141"/>
      <c r="CE988" s="141"/>
      <c r="CF988" s="141"/>
    </row>
    <row r="989" spans="61:84" s="139" customFormat="1" ht="12.75" hidden="1">
      <c r="BI989" s="140"/>
      <c r="BJ989" s="140"/>
      <c r="BK989" s="140"/>
      <c r="BL989" s="140"/>
      <c r="BM989" s="140"/>
      <c r="BN989" s="140"/>
      <c r="BO989" s="140"/>
      <c r="BP989" s="140"/>
      <c r="BQ989" s="140"/>
      <c r="BR989" s="140"/>
      <c r="BS989" s="140"/>
      <c r="BT989" s="140"/>
      <c r="BU989" s="140"/>
      <c r="BV989" s="140"/>
      <c r="BW989" s="140"/>
      <c r="BX989" s="140"/>
      <c r="BY989" s="140"/>
      <c r="BZ989" s="141"/>
      <c r="CA989" s="141"/>
      <c r="CB989" s="141"/>
      <c r="CC989" s="141"/>
      <c r="CD989" s="141"/>
      <c r="CE989" s="141"/>
      <c r="CF989" s="141"/>
    </row>
    <row r="990" spans="61:84" s="139" customFormat="1" ht="12.75" hidden="1">
      <c r="BI990" s="140"/>
      <c r="BJ990" s="140"/>
      <c r="BK990" s="140"/>
      <c r="BL990" s="140"/>
      <c r="BM990" s="140"/>
      <c r="BN990" s="140"/>
      <c r="BO990" s="140"/>
      <c r="BP990" s="140"/>
      <c r="BQ990" s="140"/>
      <c r="BR990" s="140"/>
      <c r="BS990" s="140"/>
      <c r="BT990" s="140"/>
      <c r="BU990" s="140"/>
      <c r="BV990" s="140"/>
      <c r="BW990" s="140"/>
      <c r="BX990" s="140"/>
      <c r="BY990" s="140"/>
      <c r="BZ990" s="141"/>
      <c r="CA990" s="141"/>
      <c r="CB990" s="141"/>
      <c r="CC990" s="141"/>
      <c r="CD990" s="141"/>
      <c r="CE990" s="141"/>
      <c r="CF990" s="141"/>
    </row>
    <row r="991" spans="61:84" s="139" customFormat="1" ht="12.75" hidden="1">
      <c r="BI991" s="140"/>
      <c r="BJ991" s="140"/>
      <c r="BK991" s="140"/>
      <c r="BL991" s="140"/>
      <c r="BM991" s="140"/>
      <c r="BN991" s="140"/>
      <c r="BO991" s="140"/>
      <c r="BP991" s="140"/>
      <c r="BQ991" s="140"/>
      <c r="BR991" s="140"/>
      <c r="BS991" s="140"/>
      <c r="BT991" s="140"/>
      <c r="BU991" s="140"/>
      <c r="BV991" s="140"/>
      <c r="BW991" s="140"/>
      <c r="BX991" s="140"/>
      <c r="BY991" s="140"/>
      <c r="BZ991" s="141"/>
      <c r="CA991" s="141"/>
      <c r="CB991" s="141"/>
      <c r="CC991" s="141"/>
      <c r="CD991" s="141"/>
      <c r="CE991" s="141"/>
      <c r="CF991" s="141"/>
    </row>
    <row r="992" spans="61:84" s="139" customFormat="1" ht="12.75" hidden="1">
      <c r="BI992" s="140"/>
      <c r="BJ992" s="140"/>
      <c r="BK992" s="140"/>
      <c r="BL992" s="140"/>
      <c r="BM992" s="140"/>
      <c r="BN992" s="140"/>
      <c r="BO992" s="140"/>
      <c r="BP992" s="140"/>
      <c r="BQ992" s="140"/>
      <c r="BR992" s="140"/>
      <c r="BS992" s="140"/>
      <c r="BT992" s="140"/>
      <c r="BU992" s="140"/>
      <c r="BV992" s="140"/>
      <c r="BW992" s="140"/>
      <c r="BX992" s="140"/>
      <c r="BY992" s="140"/>
      <c r="BZ992" s="141"/>
      <c r="CA992" s="141"/>
      <c r="CB992" s="141"/>
      <c r="CC992" s="141"/>
      <c r="CD992" s="141"/>
      <c r="CE992" s="141"/>
      <c r="CF992" s="141"/>
    </row>
    <row r="993" spans="61:84" s="139" customFormat="1" ht="12.75" hidden="1">
      <c r="BI993" s="140"/>
      <c r="BJ993" s="140"/>
      <c r="BK993" s="140"/>
      <c r="BL993" s="140"/>
      <c r="BM993" s="140"/>
      <c r="BN993" s="140"/>
      <c r="BO993" s="140"/>
      <c r="BP993" s="140"/>
      <c r="BQ993" s="140"/>
      <c r="BR993" s="140"/>
      <c r="BS993" s="140"/>
      <c r="BT993" s="140"/>
      <c r="BU993" s="140"/>
      <c r="BV993" s="140"/>
      <c r="BW993" s="140"/>
      <c r="BX993" s="140"/>
      <c r="BY993" s="140"/>
      <c r="BZ993" s="141"/>
      <c r="CA993" s="141"/>
      <c r="CB993" s="141"/>
      <c r="CC993" s="141"/>
      <c r="CD993" s="141"/>
      <c r="CE993" s="141"/>
      <c r="CF993" s="141"/>
    </row>
    <row r="994" spans="61:84" s="139" customFormat="1" ht="12.75" hidden="1">
      <c r="BI994" s="140"/>
      <c r="BJ994" s="140"/>
      <c r="BK994" s="140"/>
      <c r="BL994" s="140"/>
      <c r="BM994" s="140"/>
      <c r="BN994" s="140"/>
      <c r="BO994" s="140"/>
      <c r="BP994" s="140"/>
      <c r="BQ994" s="140"/>
      <c r="BR994" s="140"/>
      <c r="BS994" s="140"/>
      <c r="BT994" s="140"/>
      <c r="BU994" s="140"/>
      <c r="BV994" s="140"/>
      <c r="BW994" s="140"/>
      <c r="BX994" s="140"/>
      <c r="BY994" s="140"/>
      <c r="BZ994" s="141"/>
      <c r="CA994" s="141"/>
      <c r="CB994" s="141"/>
      <c r="CC994" s="141"/>
      <c r="CD994" s="141"/>
      <c r="CE994" s="141"/>
      <c r="CF994" s="141"/>
    </row>
    <row r="995" spans="61:84" s="139" customFormat="1" ht="12.75" hidden="1">
      <c r="BI995" s="140"/>
      <c r="BJ995" s="140"/>
      <c r="BK995" s="140"/>
      <c r="BL995" s="140"/>
      <c r="BM995" s="140"/>
      <c r="BN995" s="140"/>
      <c r="BO995" s="140"/>
      <c r="BP995" s="140"/>
      <c r="BQ995" s="140"/>
      <c r="BR995" s="140"/>
      <c r="BS995" s="140"/>
      <c r="BT995" s="140"/>
      <c r="BU995" s="140"/>
      <c r="BV995" s="140"/>
      <c r="BW995" s="140"/>
      <c r="BX995" s="140"/>
      <c r="BY995" s="140"/>
      <c r="BZ995" s="141"/>
      <c r="CA995" s="141"/>
      <c r="CB995" s="141"/>
      <c r="CC995" s="141"/>
      <c r="CD995" s="141"/>
      <c r="CE995" s="141"/>
      <c r="CF995" s="141"/>
    </row>
    <row r="996" spans="61:84" s="139" customFormat="1" ht="12.75" hidden="1">
      <c r="BI996" s="140"/>
      <c r="BJ996" s="140"/>
      <c r="BK996" s="140"/>
      <c r="BL996" s="140"/>
      <c r="BM996" s="140"/>
      <c r="BN996" s="140"/>
      <c r="BO996" s="140"/>
      <c r="BP996" s="140"/>
      <c r="BQ996" s="140"/>
      <c r="BR996" s="140"/>
      <c r="BS996" s="140"/>
      <c r="BT996" s="140"/>
      <c r="BU996" s="140"/>
      <c r="BV996" s="140"/>
      <c r="BW996" s="140"/>
      <c r="BX996" s="140"/>
      <c r="BY996" s="140"/>
      <c r="BZ996" s="141"/>
      <c r="CA996" s="141"/>
      <c r="CB996" s="141"/>
      <c r="CC996" s="141"/>
      <c r="CD996" s="141"/>
      <c r="CE996" s="141"/>
      <c r="CF996" s="141"/>
    </row>
    <row r="997" spans="61:84" s="139" customFormat="1" ht="12.75" hidden="1">
      <c r="BI997" s="140"/>
      <c r="BJ997" s="140"/>
      <c r="BK997" s="140"/>
      <c r="BL997" s="140"/>
      <c r="BM997" s="140"/>
      <c r="BN997" s="140"/>
      <c r="BO997" s="140"/>
      <c r="BP997" s="140"/>
      <c r="BQ997" s="140"/>
      <c r="BR997" s="140"/>
      <c r="BS997" s="140"/>
      <c r="BT997" s="140"/>
      <c r="BU997" s="140"/>
      <c r="BV997" s="140"/>
      <c r="BW997" s="140"/>
      <c r="BX997" s="140"/>
      <c r="BY997" s="140"/>
      <c r="BZ997" s="141"/>
      <c r="CA997" s="141"/>
      <c r="CB997" s="141"/>
      <c r="CC997" s="141"/>
      <c r="CD997" s="141"/>
      <c r="CE997" s="141"/>
      <c r="CF997" s="141"/>
    </row>
    <row r="998" spans="61:84" s="139" customFormat="1" ht="12.75" hidden="1">
      <c r="BI998" s="140"/>
      <c r="BJ998" s="140"/>
      <c r="BK998" s="140"/>
      <c r="BL998" s="140"/>
      <c r="BM998" s="140"/>
      <c r="BN998" s="140"/>
      <c r="BO998" s="140"/>
      <c r="BP998" s="140"/>
      <c r="BQ998" s="140"/>
      <c r="BR998" s="140"/>
      <c r="BS998" s="140"/>
      <c r="BT998" s="140"/>
      <c r="BU998" s="140"/>
      <c r="BV998" s="140"/>
      <c r="BW998" s="140"/>
      <c r="BX998" s="140"/>
      <c r="BY998" s="140"/>
      <c r="BZ998" s="141"/>
      <c r="CA998" s="141"/>
      <c r="CB998" s="141"/>
      <c r="CC998" s="141"/>
      <c r="CD998" s="141"/>
      <c r="CE998" s="141"/>
      <c r="CF998" s="141"/>
    </row>
    <row r="999" spans="61:84" s="139" customFormat="1" ht="12.75" hidden="1">
      <c r="BI999" s="140"/>
      <c r="BJ999" s="140"/>
      <c r="BK999" s="140"/>
      <c r="BL999" s="140"/>
      <c r="BM999" s="140"/>
      <c r="BN999" s="140"/>
      <c r="BO999" s="140"/>
      <c r="BP999" s="140"/>
      <c r="BQ999" s="140"/>
      <c r="BR999" s="140"/>
      <c r="BS999" s="140"/>
      <c r="BT999" s="140"/>
      <c r="BU999" s="140"/>
      <c r="BV999" s="140"/>
      <c r="BW999" s="140"/>
      <c r="BX999" s="140"/>
      <c r="BY999" s="140"/>
      <c r="BZ999" s="141"/>
      <c r="CA999" s="141"/>
      <c r="CB999" s="141"/>
      <c r="CC999" s="141"/>
      <c r="CD999" s="141"/>
      <c r="CE999" s="141"/>
      <c r="CF999" s="141"/>
    </row>
    <row r="1000" spans="61:84" s="139" customFormat="1" ht="12.75" hidden="1">
      <c r="BI1000" s="140"/>
      <c r="BJ1000" s="140"/>
      <c r="BK1000" s="140"/>
      <c r="BL1000" s="140"/>
      <c r="BM1000" s="140"/>
      <c r="BN1000" s="140"/>
      <c r="BO1000" s="140"/>
      <c r="BP1000" s="140"/>
      <c r="BQ1000" s="140"/>
      <c r="BR1000" s="140"/>
      <c r="BS1000" s="140"/>
      <c r="BT1000" s="140"/>
      <c r="BU1000" s="140"/>
      <c r="BV1000" s="140"/>
      <c r="BW1000" s="140"/>
      <c r="BX1000" s="140"/>
      <c r="BY1000" s="140"/>
      <c r="BZ1000" s="141"/>
      <c r="CA1000" s="141"/>
      <c r="CB1000" s="141"/>
      <c r="CC1000" s="141"/>
      <c r="CD1000" s="141"/>
      <c r="CE1000" s="141"/>
      <c r="CF1000" s="141"/>
    </row>
    <row r="1001" spans="61:84" s="139" customFormat="1" ht="12.75" hidden="1">
      <c r="BI1001" s="140"/>
      <c r="BJ1001" s="140"/>
      <c r="BK1001" s="140"/>
      <c r="BL1001" s="140"/>
      <c r="BM1001" s="140"/>
      <c r="BN1001" s="140"/>
      <c r="BO1001" s="140"/>
      <c r="BP1001" s="140"/>
      <c r="BQ1001" s="140"/>
      <c r="BR1001" s="140"/>
      <c r="BS1001" s="140"/>
      <c r="BT1001" s="140"/>
      <c r="BU1001" s="140"/>
      <c r="BV1001" s="140"/>
      <c r="BW1001" s="140"/>
      <c r="BX1001" s="140"/>
      <c r="BY1001" s="140"/>
      <c r="BZ1001" s="141"/>
      <c r="CA1001" s="141"/>
      <c r="CB1001" s="141"/>
      <c r="CC1001" s="141"/>
      <c r="CD1001" s="141"/>
      <c r="CE1001" s="141"/>
      <c r="CF1001" s="141"/>
    </row>
    <row r="1002" spans="61:84" s="139" customFormat="1" ht="12.75" hidden="1">
      <c r="BI1002" s="140"/>
      <c r="BJ1002" s="140"/>
      <c r="BK1002" s="140"/>
      <c r="BL1002" s="140"/>
      <c r="BM1002" s="140"/>
      <c r="BN1002" s="140"/>
      <c r="BO1002" s="140"/>
      <c r="BP1002" s="140"/>
      <c r="BQ1002" s="140"/>
      <c r="BR1002" s="140"/>
      <c r="BS1002" s="140"/>
      <c r="BT1002" s="140"/>
      <c r="BU1002" s="140"/>
      <c r="BV1002" s="140"/>
      <c r="BW1002" s="140"/>
      <c r="BX1002" s="140"/>
      <c r="BY1002" s="140"/>
      <c r="BZ1002" s="141"/>
      <c r="CA1002" s="141"/>
      <c r="CB1002" s="141"/>
      <c r="CC1002" s="141"/>
      <c r="CD1002" s="141"/>
      <c r="CE1002" s="141"/>
      <c r="CF1002" s="141"/>
    </row>
    <row r="1003" spans="61:84" s="139" customFormat="1" ht="12.75" hidden="1">
      <c r="BI1003" s="140"/>
      <c r="BJ1003" s="140"/>
      <c r="BK1003" s="140"/>
      <c r="BL1003" s="140"/>
      <c r="BM1003" s="140"/>
      <c r="BN1003" s="140"/>
      <c r="BO1003" s="140"/>
      <c r="BP1003" s="140"/>
      <c r="BQ1003" s="140"/>
      <c r="BR1003" s="140"/>
      <c r="BS1003" s="140"/>
      <c r="BT1003" s="140"/>
      <c r="BU1003" s="140"/>
      <c r="BV1003" s="140"/>
      <c r="BW1003" s="140"/>
      <c r="BX1003" s="140"/>
      <c r="BY1003" s="140"/>
      <c r="BZ1003" s="141"/>
      <c r="CA1003" s="141"/>
      <c r="CB1003" s="141"/>
      <c r="CC1003" s="141"/>
      <c r="CD1003" s="141"/>
      <c r="CE1003" s="141"/>
      <c r="CF1003" s="141"/>
    </row>
    <row r="1004" spans="61:84" s="139" customFormat="1" ht="12.75" hidden="1">
      <c r="BI1004" s="140"/>
      <c r="BJ1004" s="140"/>
      <c r="BK1004" s="140"/>
      <c r="BL1004" s="140"/>
      <c r="BM1004" s="140"/>
      <c r="BN1004" s="140"/>
      <c r="BO1004" s="140"/>
      <c r="BP1004" s="140"/>
      <c r="BQ1004" s="140"/>
      <c r="BR1004" s="140"/>
      <c r="BS1004" s="140"/>
      <c r="BT1004" s="140"/>
      <c r="BU1004" s="140"/>
      <c r="BV1004" s="140"/>
      <c r="BW1004" s="140"/>
      <c r="BX1004" s="140"/>
      <c r="BY1004" s="140"/>
      <c r="BZ1004" s="141"/>
      <c r="CA1004" s="141"/>
      <c r="CB1004" s="141"/>
      <c r="CC1004" s="141"/>
      <c r="CD1004" s="141"/>
      <c r="CE1004" s="141"/>
      <c r="CF1004" s="141"/>
    </row>
    <row r="1005" spans="61:84" s="139" customFormat="1" ht="12.75" hidden="1">
      <c r="BI1005" s="140"/>
      <c r="BJ1005" s="140"/>
      <c r="BK1005" s="140"/>
      <c r="BL1005" s="140"/>
      <c r="BM1005" s="140"/>
      <c r="BN1005" s="140"/>
      <c r="BO1005" s="140"/>
      <c r="BP1005" s="140"/>
      <c r="BQ1005" s="140"/>
      <c r="BR1005" s="140"/>
      <c r="BS1005" s="140"/>
      <c r="BT1005" s="140"/>
      <c r="BU1005" s="140"/>
      <c r="BV1005" s="140"/>
      <c r="BW1005" s="140"/>
      <c r="BX1005" s="140"/>
      <c r="BY1005" s="140"/>
      <c r="BZ1005" s="141"/>
      <c r="CA1005" s="141"/>
      <c r="CB1005" s="141"/>
      <c r="CC1005" s="141"/>
      <c r="CD1005" s="141"/>
      <c r="CE1005" s="141"/>
      <c r="CF1005" s="141"/>
    </row>
    <row r="1006" spans="61:84" s="139" customFormat="1" ht="12.75" hidden="1">
      <c r="BI1006" s="140"/>
      <c r="BJ1006" s="140"/>
      <c r="BK1006" s="140"/>
      <c r="BL1006" s="140"/>
      <c r="BM1006" s="140"/>
      <c r="BN1006" s="140"/>
      <c r="BO1006" s="140"/>
      <c r="BP1006" s="140"/>
      <c r="BQ1006" s="140"/>
      <c r="BR1006" s="140"/>
      <c r="BS1006" s="140"/>
      <c r="BT1006" s="140"/>
      <c r="BU1006" s="140"/>
      <c r="BV1006" s="140"/>
      <c r="BW1006" s="140"/>
      <c r="BX1006" s="140"/>
      <c r="BY1006" s="140"/>
      <c r="BZ1006" s="141"/>
      <c r="CA1006" s="141"/>
      <c r="CB1006" s="141"/>
      <c r="CC1006" s="141"/>
      <c r="CD1006" s="141"/>
      <c r="CE1006" s="141"/>
      <c r="CF1006" s="141"/>
    </row>
    <row r="1007" spans="61:84" s="139" customFormat="1" ht="12.75" hidden="1">
      <c r="BI1007" s="140"/>
      <c r="BJ1007" s="140"/>
      <c r="BK1007" s="140"/>
      <c r="BL1007" s="140"/>
      <c r="BM1007" s="140"/>
      <c r="BN1007" s="140"/>
      <c r="BO1007" s="140"/>
      <c r="BP1007" s="140"/>
      <c r="BQ1007" s="140"/>
      <c r="BR1007" s="140"/>
      <c r="BS1007" s="140"/>
      <c r="BT1007" s="140"/>
      <c r="BU1007" s="140"/>
      <c r="BV1007" s="140"/>
      <c r="BW1007" s="140"/>
      <c r="BX1007" s="140"/>
      <c r="BY1007" s="140"/>
      <c r="BZ1007" s="141"/>
      <c r="CA1007" s="141"/>
      <c r="CB1007" s="141"/>
      <c r="CC1007" s="141"/>
      <c r="CD1007" s="141"/>
      <c r="CE1007" s="141"/>
      <c r="CF1007" s="141"/>
    </row>
    <row r="1008" spans="61:84" s="139" customFormat="1" ht="12.75" hidden="1">
      <c r="BI1008" s="140"/>
      <c r="BJ1008" s="140"/>
      <c r="BK1008" s="140"/>
      <c r="BL1008" s="140"/>
      <c r="BM1008" s="140"/>
      <c r="BN1008" s="140"/>
      <c r="BO1008" s="140"/>
      <c r="BP1008" s="140"/>
      <c r="BQ1008" s="140"/>
      <c r="BR1008" s="140"/>
      <c r="BS1008" s="140"/>
      <c r="BT1008" s="140"/>
      <c r="BU1008" s="140"/>
      <c r="BV1008" s="140"/>
      <c r="BW1008" s="140"/>
      <c r="BX1008" s="140"/>
      <c r="BY1008" s="140"/>
      <c r="BZ1008" s="141"/>
      <c r="CA1008" s="141"/>
      <c r="CB1008" s="141"/>
      <c r="CC1008" s="141"/>
      <c r="CD1008" s="141"/>
      <c r="CE1008" s="141"/>
      <c r="CF1008" s="141"/>
    </row>
    <row r="1009" spans="61:84" s="139" customFormat="1" ht="12.75" hidden="1">
      <c r="BI1009" s="140"/>
      <c r="BJ1009" s="140"/>
      <c r="BK1009" s="140"/>
      <c r="BL1009" s="140"/>
      <c r="BM1009" s="140"/>
      <c r="BN1009" s="140"/>
      <c r="BO1009" s="140"/>
      <c r="BP1009" s="140"/>
      <c r="BQ1009" s="140"/>
      <c r="BR1009" s="140"/>
      <c r="BS1009" s="140"/>
      <c r="BT1009" s="140"/>
      <c r="BU1009" s="140"/>
      <c r="BV1009" s="140"/>
      <c r="BW1009" s="140"/>
      <c r="BX1009" s="140"/>
      <c r="BY1009" s="140"/>
      <c r="BZ1009" s="141"/>
      <c r="CA1009" s="141"/>
      <c r="CB1009" s="141"/>
      <c r="CC1009" s="141"/>
      <c r="CD1009" s="141"/>
      <c r="CE1009" s="141"/>
      <c r="CF1009" s="141"/>
    </row>
    <row r="1010" spans="61:84" s="139" customFormat="1" ht="12.75" hidden="1">
      <c r="BI1010" s="140"/>
      <c r="BJ1010" s="140"/>
      <c r="BK1010" s="140"/>
      <c r="BL1010" s="140"/>
      <c r="BM1010" s="140"/>
      <c r="BN1010" s="140"/>
      <c r="BO1010" s="140"/>
      <c r="BP1010" s="140"/>
      <c r="BQ1010" s="140"/>
      <c r="BR1010" s="140"/>
      <c r="BS1010" s="140"/>
      <c r="BT1010" s="140"/>
      <c r="BU1010" s="140"/>
      <c r="BV1010" s="140"/>
      <c r="BW1010" s="140"/>
      <c r="BX1010" s="140"/>
      <c r="BY1010" s="140"/>
      <c r="BZ1010" s="141"/>
      <c r="CA1010" s="141"/>
      <c r="CB1010" s="141"/>
      <c r="CC1010" s="141"/>
      <c r="CD1010" s="141"/>
      <c r="CE1010" s="141"/>
      <c r="CF1010" s="141"/>
    </row>
    <row r="1011" spans="61:84" s="139" customFormat="1" ht="12.75" hidden="1">
      <c r="BI1011" s="140"/>
      <c r="BJ1011" s="140"/>
      <c r="BK1011" s="140"/>
      <c r="BL1011" s="140"/>
      <c r="BM1011" s="140"/>
      <c r="BN1011" s="140"/>
      <c r="BO1011" s="140"/>
      <c r="BP1011" s="140"/>
      <c r="BQ1011" s="140"/>
      <c r="BR1011" s="140"/>
      <c r="BS1011" s="140"/>
      <c r="BT1011" s="140"/>
      <c r="BU1011" s="140"/>
      <c r="BV1011" s="140"/>
      <c r="BW1011" s="140"/>
      <c r="BX1011" s="140"/>
      <c r="BY1011" s="140"/>
      <c r="BZ1011" s="141"/>
      <c r="CA1011" s="141"/>
      <c r="CB1011" s="141"/>
      <c r="CC1011" s="141"/>
      <c r="CD1011" s="141"/>
      <c r="CE1011" s="141"/>
      <c r="CF1011" s="141"/>
    </row>
    <row r="1012" spans="61:84" s="139" customFormat="1" ht="12.75" hidden="1">
      <c r="BI1012" s="140"/>
      <c r="BJ1012" s="140"/>
      <c r="BK1012" s="140"/>
      <c r="BL1012" s="140"/>
      <c r="BM1012" s="140"/>
      <c r="BN1012" s="140"/>
      <c r="BO1012" s="140"/>
      <c r="BP1012" s="140"/>
      <c r="BQ1012" s="140"/>
      <c r="BR1012" s="140"/>
      <c r="BS1012" s="140"/>
      <c r="BT1012" s="140"/>
      <c r="BU1012" s="140"/>
      <c r="BV1012" s="140"/>
      <c r="BW1012" s="140"/>
      <c r="BX1012" s="140"/>
      <c r="BY1012" s="140"/>
      <c r="BZ1012" s="141"/>
      <c r="CA1012" s="141"/>
      <c r="CB1012" s="141"/>
      <c r="CC1012" s="141"/>
      <c r="CD1012" s="141"/>
      <c r="CE1012" s="141"/>
      <c r="CF1012" s="141"/>
    </row>
    <row r="1013" spans="61:84" s="139" customFormat="1" ht="12.75" hidden="1">
      <c r="BI1013" s="140"/>
      <c r="BJ1013" s="140"/>
      <c r="BK1013" s="140"/>
      <c r="BL1013" s="140"/>
      <c r="BM1013" s="140"/>
      <c r="BN1013" s="140"/>
      <c r="BO1013" s="140"/>
      <c r="BP1013" s="140"/>
      <c r="BQ1013" s="140"/>
      <c r="BR1013" s="140"/>
      <c r="BS1013" s="140"/>
      <c r="BT1013" s="140"/>
      <c r="BU1013" s="140"/>
      <c r="BV1013" s="140"/>
      <c r="BW1013" s="140"/>
      <c r="BX1013" s="140"/>
      <c r="BY1013" s="140"/>
      <c r="BZ1013" s="141"/>
      <c r="CA1013" s="141"/>
      <c r="CB1013" s="141"/>
      <c r="CC1013" s="141"/>
      <c r="CD1013" s="141"/>
      <c r="CE1013" s="141"/>
      <c r="CF1013" s="141"/>
    </row>
    <row r="1014" spans="61:84" s="139" customFormat="1" ht="12.75" hidden="1">
      <c r="BI1014" s="140"/>
      <c r="BJ1014" s="140"/>
      <c r="BK1014" s="140"/>
      <c r="BL1014" s="140"/>
      <c r="BM1014" s="140"/>
      <c r="BN1014" s="140"/>
      <c r="BO1014" s="140"/>
      <c r="BP1014" s="140"/>
      <c r="BQ1014" s="140"/>
      <c r="BR1014" s="140"/>
      <c r="BS1014" s="140"/>
      <c r="BT1014" s="140"/>
      <c r="BU1014" s="140"/>
      <c r="BV1014" s="140"/>
      <c r="BW1014" s="140"/>
      <c r="BX1014" s="140"/>
      <c r="BY1014" s="140"/>
      <c r="BZ1014" s="141"/>
      <c r="CA1014" s="141"/>
      <c r="CB1014" s="141"/>
      <c r="CC1014" s="141"/>
      <c r="CD1014" s="141"/>
      <c r="CE1014" s="141"/>
      <c r="CF1014" s="141"/>
    </row>
    <row r="1015" spans="61:84" s="139" customFormat="1" ht="12.75" hidden="1">
      <c r="BI1015" s="140"/>
      <c r="BJ1015" s="140"/>
      <c r="BK1015" s="140"/>
      <c r="BL1015" s="140"/>
      <c r="BM1015" s="140"/>
      <c r="BN1015" s="140"/>
      <c r="BO1015" s="140"/>
      <c r="BP1015" s="140"/>
      <c r="BQ1015" s="140"/>
      <c r="BR1015" s="140"/>
      <c r="BS1015" s="140"/>
      <c r="BT1015" s="140"/>
      <c r="BU1015" s="140"/>
      <c r="BV1015" s="140"/>
      <c r="BW1015" s="140"/>
      <c r="BX1015" s="140"/>
      <c r="BY1015" s="140"/>
      <c r="BZ1015" s="141"/>
      <c r="CA1015" s="141"/>
      <c r="CB1015" s="141"/>
      <c r="CC1015" s="141"/>
      <c r="CD1015" s="141"/>
      <c r="CE1015" s="141"/>
      <c r="CF1015" s="141"/>
    </row>
    <row r="1016" spans="61:84" s="139" customFormat="1" ht="12.75" hidden="1">
      <c r="BI1016" s="140"/>
      <c r="BJ1016" s="140"/>
      <c r="BK1016" s="140"/>
      <c r="BL1016" s="140"/>
      <c r="BM1016" s="140"/>
      <c r="BN1016" s="140"/>
      <c r="BO1016" s="140"/>
      <c r="BP1016" s="140"/>
      <c r="BQ1016" s="140"/>
      <c r="BR1016" s="140"/>
      <c r="BS1016" s="140"/>
      <c r="BT1016" s="140"/>
      <c r="BU1016" s="140"/>
      <c r="BV1016" s="140"/>
      <c r="BW1016" s="140"/>
      <c r="BX1016" s="140"/>
      <c r="BY1016" s="140"/>
      <c r="BZ1016" s="141"/>
      <c r="CA1016" s="141"/>
      <c r="CB1016" s="141"/>
      <c r="CC1016" s="141"/>
      <c r="CD1016" s="141"/>
      <c r="CE1016" s="141"/>
      <c r="CF1016" s="141"/>
    </row>
    <row r="1017" spans="61:84" s="139" customFormat="1" ht="12.75" hidden="1">
      <c r="BI1017" s="140"/>
      <c r="BJ1017" s="140"/>
      <c r="BK1017" s="140"/>
      <c r="BL1017" s="140"/>
      <c r="BM1017" s="140"/>
      <c r="BN1017" s="140"/>
      <c r="BO1017" s="140"/>
      <c r="BP1017" s="140"/>
      <c r="BQ1017" s="140"/>
      <c r="BR1017" s="140"/>
      <c r="BS1017" s="140"/>
      <c r="BT1017" s="140"/>
      <c r="BU1017" s="140"/>
      <c r="BV1017" s="140"/>
      <c r="BW1017" s="140"/>
      <c r="BX1017" s="140"/>
      <c r="BY1017" s="140"/>
      <c r="BZ1017" s="141"/>
      <c r="CA1017" s="141"/>
      <c r="CB1017" s="141"/>
      <c r="CC1017" s="141"/>
      <c r="CD1017" s="141"/>
      <c r="CE1017" s="141"/>
      <c r="CF1017" s="141"/>
    </row>
    <row r="1018" spans="61:84" s="139" customFormat="1" ht="12.75" hidden="1">
      <c r="BI1018" s="140"/>
      <c r="BJ1018" s="140"/>
      <c r="BK1018" s="140"/>
      <c r="BL1018" s="140"/>
      <c r="BM1018" s="140"/>
      <c r="BN1018" s="140"/>
      <c r="BO1018" s="140"/>
      <c r="BP1018" s="140"/>
      <c r="BQ1018" s="140"/>
      <c r="BR1018" s="140"/>
      <c r="BS1018" s="140"/>
      <c r="BT1018" s="140"/>
      <c r="BU1018" s="140"/>
      <c r="BV1018" s="140"/>
      <c r="BW1018" s="140"/>
      <c r="BX1018" s="140"/>
      <c r="BY1018" s="140"/>
      <c r="BZ1018" s="141"/>
      <c r="CA1018" s="141"/>
      <c r="CB1018" s="141"/>
      <c r="CC1018" s="141"/>
      <c r="CD1018" s="141"/>
      <c r="CE1018" s="141"/>
      <c r="CF1018" s="141"/>
    </row>
    <row r="1019" spans="61:84" s="139" customFormat="1" ht="12.75" hidden="1">
      <c r="BI1019" s="140"/>
      <c r="BJ1019" s="140"/>
      <c r="BK1019" s="140"/>
      <c r="BL1019" s="140"/>
      <c r="BM1019" s="140"/>
      <c r="BN1019" s="140"/>
      <c r="BO1019" s="140"/>
      <c r="BP1019" s="140"/>
      <c r="BQ1019" s="140"/>
      <c r="BR1019" s="140"/>
      <c r="BS1019" s="140"/>
      <c r="BT1019" s="140"/>
      <c r="BU1019" s="140"/>
      <c r="BV1019" s="140"/>
      <c r="BW1019" s="140"/>
      <c r="BX1019" s="140"/>
      <c r="BY1019" s="140"/>
      <c r="BZ1019" s="141"/>
      <c r="CA1019" s="141"/>
      <c r="CB1019" s="141"/>
      <c r="CC1019" s="141"/>
      <c r="CD1019" s="141"/>
      <c r="CE1019" s="141"/>
      <c r="CF1019" s="141"/>
    </row>
    <row r="1020" spans="61:84" s="139" customFormat="1" ht="12.75" hidden="1">
      <c r="BI1020" s="140"/>
      <c r="BJ1020" s="140"/>
      <c r="BK1020" s="140"/>
      <c r="BL1020" s="140"/>
      <c r="BM1020" s="140"/>
      <c r="BN1020" s="140"/>
      <c r="BO1020" s="140"/>
      <c r="BP1020" s="140"/>
      <c r="BQ1020" s="140"/>
      <c r="BR1020" s="140"/>
      <c r="BS1020" s="140"/>
      <c r="BT1020" s="140"/>
      <c r="BU1020" s="140"/>
      <c r="BV1020" s="140"/>
      <c r="BW1020" s="140"/>
      <c r="BX1020" s="140"/>
      <c r="BY1020" s="140"/>
      <c r="BZ1020" s="141"/>
      <c r="CA1020" s="141"/>
      <c r="CB1020" s="141"/>
      <c r="CC1020" s="141"/>
      <c r="CD1020" s="141"/>
      <c r="CE1020" s="141"/>
      <c r="CF1020" s="141"/>
    </row>
    <row r="1021" spans="61:84" s="139" customFormat="1" ht="12.75" hidden="1">
      <c r="BI1021" s="140"/>
      <c r="BJ1021" s="140"/>
      <c r="BK1021" s="140"/>
      <c r="BL1021" s="140"/>
      <c r="BM1021" s="140"/>
      <c r="BN1021" s="140"/>
      <c r="BO1021" s="140"/>
      <c r="BP1021" s="140"/>
      <c r="BQ1021" s="140"/>
      <c r="BR1021" s="140"/>
      <c r="BS1021" s="140"/>
      <c r="BT1021" s="140"/>
      <c r="BU1021" s="140"/>
      <c r="BV1021" s="140"/>
      <c r="BW1021" s="140"/>
      <c r="BX1021" s="140"/>
      <c r="BY1021" s="140"/>
      <c r="BZ1021" s="141"/>
      <c r="CA1021" s="141"/>
      <c r="CB1021" s="141"/>
      <c r="CC1021" s="141"/>
      <c r="CD1021" s="141"/>
      <c r="CE1021" s="141"/>
      <c r="CF1021" s="141"/>
    </row>
    <row r="1022" spans="61:84" s="139" customFormat="1" ht="12.75" hidden="1">
      <c r="BI1022" s="140"/>
      <c r="BJ1022" s="140"/>
      <c r="BK1022" s="140"/>
      <c r="BL1022" s="140"/>
      <c r="BM1022" s="140"/>
      <c r="BN1022" s="140"/>
      <c r="BO1022" s="140"/>
      <c r="BP1022" s="140"/>
      <c r="BQ1022" s="140"/>
      <c r="BR1022" s="140"/>
      <c r="BS1022" s="140"/>
      <c r="BT1022" s="140"/>
      <c r="BU1022" s="140"/>
      <c r="BV1022" s="140"/>
      <c r="BW1022" s="140"/>
      <c r="BX1022" s="140"/>
      <c r="BY1022" s="140"/>
      <c r="BZ1022" s="141"/>
      <c r="CA1022" s="141"/>
      <c r="CB1022" s="141"/>
      <c r="CC1022" s="141"/>
      <c r="CD1022" s="141"/>
      <c r="CE1022" s="141"/>
      <c r="CF1022" s="141"/>
    </row>
    <row r="1023" spans="61:84" s="139" customFormat="1" ht="12.75" hidden="1">
      <c r="BI1023" s="140"/>
      <c r="BJ1023" s="140"/>
      <c r="BK1023" s="140"/>
      <c r="BL1023" s="140"/>
      <c r="BM1023" s="140"/>
      <c r="BN1023" s="140"/>
      <c r="BO1023" s="140"/>
      <c r="BP1023" s="140"/>
      <c r="BQ1023" s="140"/>
      <c r="BR1023" s="140"/>
      <c r="BS1023" s="140"/>
      <c r="BT1023" s="140"/>
      <c r="BU1023" s="140"/>
      <c r="BV1023" s="140"/>
      <c r="BW1023" s="140"/>
      <c r="BX1023" s="140"/>
      <c r="BY1023" s="140"/>
      <c r="BZ1023" s="141"/>
      <c r="CA1023" s="141"/>
      <c r="CB1023" s="141"/>
      <c r="CC1023" s="141"/>
      <c r="CD1023" s="141"/>
      <c r="CE1023" s="141"/>
      <c r="CF1023" s="141"/>
    </row>
    <row r="1024" spans="61:84" s="139" customFormat="1" ht="12.75" hidden="1">
      <c r="BI1024" s="140"/>
      <c r="BJ1024" s="140"/>
      <c r="BK1024" s="140"/>
      <c r="BL1024" s="140"/>
      <c r="BM1024" s="140"/>
      <c r="BN1024" s="140"/>
      <c r="BO1024" s="140"/>
      <c r="BP1024" s="140"/>
      <c r="BQ1024" s="140"/>
      <c r="BR1024" s="140"/>
      <c r="BS1024" s="140"/>
      <c r="BT1024" s="140"/>
      <c r="BU1024" s="140"/>
      <c r="BV1024" s="140"/>
      <c r="BW1024" s="140"/>
      <c r="BX1024" s="140"/>
      <c r="BY1024" s="140"/>
      <c r="BZ1024" s="141"/>
      <c r="CA1024" s="141"/>
      <c r="CB1024" s="141"/>
      <c r="CC1024" s="141"/>
      <c r="CD1024" s="141"/>
      <c r="CE1024" s="141"/>
      <c r="CF1024" s="141"/>
    </row>
    <row r="1025" spans="61:84" s="139" customFormat="1" ht="12.75" hidden="1">
      <c r="BI1025" s="140"/>
      <c r="BJ1025" s="140"/>
      <c r="BK1025" s="140"/>
      <c r="BL1025" s="140"/>
      <c r="BM1025" s="140"/>
      <c r="BN1025" s="140"/>
      <c r="BO1025" s="140"/>
      <c r="BP1025" s="140"/>
      <c r="BQ1025" s="140"/>
      <c r="BR1025" s="140"/>
      <c r="BS1025" s="140"/>
      <c r="BT1025" s="140"/>
      <c r="BU1025" s="140"/>
      <c r="BV1025" s="140"/>
      <c r="BW1025" s="140"/>
      <c r="BX1025" s="140"/>
      <c r="BY1025" s="140"/>
      <c r="BZ1025" s="141"/>
      <c r="CA1025" s="141"/>
      <c r="CB1025" s="141"/>
      <c r="CC1025" s="141"/>
      <c r="CD1025" s="141"/>
      <c r="CE1025" s="141"/>
      <c r="CF1025" s="141"/>
    </row>
    <row r="1026" spans="61:84" s="139" customFormat="1" ht="12.75" hidden="1">
      <c r="BI1026" s="140"/>
      <c r="BJ1026" s="140"/>
      <c r="BK1026" s="140"/>
      <c r="BL1026" s="140"/>
      <c r="BM1026" s="140"/>
      <c r="BN1026" s="140"/>
      <c r="BO1026" s="140"/>
      <c r="BP1026" s="140"/>
      <c r="BQ1026" s="140"/>
      <c r="BR1026" s="140"/>
      <c r="BS1026" s="140"/>
      <c r="BT1026" s="140"/>
      <c r="BU1026" s="140"/>
      <c r="BV1026" s="140"/>
      <c r="BW1026" s="140"/>
      <c r="BX1026" s="140"/>
      <c r="BY1026" s="140"/>
      <c r="BZ1026" s="141"/>
      <c r="CA1026" s="141"/>
      <c r="CB1026" s="141"/>
      <c r="CC1026" s="141"/>
      <c r="CD1026" s="141"/>
      <c r="CE1026" s="141"/>
      <c r="CF1026" s="141"/>
    </row>
    <row r="1027" spans="61:84" s="139" customFormat="1" ht="12.75" hidden="1">
      <c r="BI1027" s="140"/>
      <c r="BJ1027" s="140"/>
      <c r="BK1027" s="140"/>
      <c r="BL1027" s="140"/>
      <c r="BM1027" s="140"/>
      <c r="BN1027" s="140"/>
      <c r="BO1027" s="140"/>
      <c r="BP1027" s="140"/>
      <c r="BQ1027" s="140"/>
      <c r="BR1027" s="140"/>
      <c r="BS1027" s="140"/>
      <c r="BT1027" s="140"/>
      <c r="BU1027" s="140"/>
      <c r="BV1027" s="140"/>
      <c r="BW1027" s="140"/>
      <c r="BX1027" s="140"/>
      <c r="BY1027" s="140"/>
      <c r="BZ1027" s="141"/>
      <c r="CA1027" s="141"/>
      <c r="CB1027" s="141"/>
      <c r="CC1027" s="141"/>
      <c r="CD1027" s="141"/>
      <c r="CE1027" s="141"/>
      <c r="CF1027" s="141"/>
    </row>
    <row r="1028" spans="61:84" s="139" customFormat="1" ht="12.75" hidden="1">
      <c r="BI1028" s="140"/>
      <c r="BJ1028" s="140"/>
      <c r="BK1028" s="140"/>
      <c r="BL1028" s="140"/>
      <c r="BM1028" s="140"/>
      <c r="BN1028" s="140"/>
      <c r="BO1028" s="140"/>
      <c r="BP1028" s="140"/>
      <c r="BQ1028" s="140"/>
      <c r="BR1028" s="140"/>
      <c r="BS1028" s="140"/>
      <c r="BT1028" s="140"/>
      <c r="BU1028" s="140"/>
      <c r="BV1028" s="140"/>
      <c r="BW1028" s="140"/>
      <c r="BX1028" s="140"/>
      <c r="BY1028" s="140"/>
      <c r="BZ1028" s="141"/>
      <c r="CA1028" s="141"/>
      <c r="CB1028" s="141"/>
      <c r="CC1028" s="141"/>
      <c r="CD1028" s="141"/>
      <c r="CE1028" s="141"/>
      <c r="CF1028" s="141"/>
    </row>
    <row r="1029" spans="61:84" s="139" customFormat="1" ht="12.75" hidden="1">
      <c r="BI1029" s="140"/>
      <c r="BJ1029" s="140"/>
      <c r="BK1029" s="140"/>
      <c r="BL1029" s="140"/>
      <c r="BM1029" s="140"/>
      <c r="BN1029" s="140"/>
      <c r="BO1029" s="140"/>
      <c r="BP1029" s="140"/>
      <c r="BQ1029" s="140"/>
      <c r="BR1029" s="140"/>
      <c r="BS1029" s="140"/>
      <c r="BT1029" s="140"/>
      <c r="BU1029" s="140"/>
      <c r="BV1029" s="140"/>
      <c r="BW1029" s="140"/>
      <c r="BX1029" s="140"/>
      <c r="BY1029" s="140"/>
      <c r="BZ1029" s="141"/>
      <c r="CA1029" s="141"/>
      <c r="CB1029" s="141"/>
      <c r="CC1029" s="141"/>
      <c r="CD1029" s="141"/>
      <c r="CE1029" s="141"/>
      <c r="CF1029" s="141"/>
    </row>
    <row r="1030" spans="61:84" s="139" customFormat="1" ht="12.75" hidden="1">
      <c r="BI1030" s="140"/>
      <c r="BJ1030" s="140"/>
      <c r="BK1030" s="140"/>
      <c r="BL1030" s="140"/>
      <c r="BM1030" s="140"/>
      <c r="BN1030" s="140"/>
      <c r="BO1030" s="140"/>
      <c r="BP1030" s="140"/>
      <c r="BQ1030" s="140"/>
      <c r="BR1030" s="140"/>
      <c r="BS1030" s="140"/>
      <c r="BT1030" s="140"/>
      <c r="BU1030" s="140"/>
      <c r="BV1030" s="140"/>
      <c r="BW1030" s="140"/>
      <c r="BX1030" s="140"/>
      <c r="BY1030" s="140"/>
      <c r="BZ1030" s="141"/>
      <c r="CA1030" s="141"/>
      <c r="CB1030" s="141"/>
      <c r="CC1030" s="141"/>
      <c r="CD1030" s="141"/>
      <c r="CE1030" s="141"/>
      <c r="CF1030" s="141"/>
    </row>
    <row r="1031" spans="61:84" s="139" customFormat="1" ht="12.75" hidden="1">
      <c r="BI1031" s="140"/>
      <c r="BJ1031" s="140"/>
      <c r="BK1031" s="140"/>
      <c r="BL1031" s="140"/>
      <c r="BM1031" s="140"/>
      <c r="BN1031" s="140"/>
      <c r="BO1031" s="140"/>
      <c r="BP1031" s="140"/>
      <c r="BQ1031" s="140"/>
      <c r="BR1031" s="140"/>
      <c r="BS1031" s="140"/>
      <c r="BT1031" s="140"/>
      <c r="BU1031" s="140"/>
      <c r="BV1031" s="140"/>
      <c r="BW1031" s="140"/>
      <c r="BX1031" s="140"/>
      <c r="BY1031" s="140"/>
      <c r="BZ1031" s="141"/>
      <c r="CA1031" s="141"/>
      <c r="CB1031" s="141"/>
      <c r="CC1031" s="141"/>
      <c r="CD1031" s="141"/>
      <c r="CE1031" s="141"/>
      <c r="CF1031" s="141"/>
    </row>
    <row r="1032" spans="61:84" s="139" customFormat="1" ht="12.75" hidden="1">
      <c r="BI1032" s="140"/>
      <c r="BJ1032" s="140"/>
      <c r="BK1032" s="140"/>
      <c r="BL1032" s="140"/>
      <c r="BM1032" s="140"/>
      <c r="BN1032" s="140"/>
      <c r="BO1032" s="140"/>
      <c r="BP1032" s="140"/>
      <c r="BQ1032" s="140"/>
      <c r="BR1032" s="140"/>
      <c r="BS1032" s="140"/>
      <c r="BT1032" s="140"/>
      <c r="BU1032" s="140"/>
      <c r="BV1032" s="140"/>
      <c r="BW1032" s="140"/>
      <c r="BX1032" s="140"/>
      <c r="BY1032" s="140"/>
      <c r="BZ1032" s="141"/>
      <c r="CA1032" s="141"/>
      <c r="CB1032" s="141"/>
      <c r="CC1032" s="141"/>
      <c r="CD1032" s="141"/>
      <c r="CE1032" s="141"/>
      <c r="CF1032" s="141"/>
    </row>
    <row r="1033" spans="61:84" s="139" customFormat="1" ht="12.75" hidden="1">
      <c r="BI1033" s="140"/>
      <c r="BJ1033" s="140"/>
      <c r="BK1033" s="140"/>
      <c r="BL1033" s="140"/>
      <c r="BM1033" s="140"/>
      <c r="BN1033" s="140"/>
      <c r="BO1033" s="140"/>
      <c r="BP1033" s="140"/>
      <c r="BQ1033" s="140"/>
      <c r="BR1033" s="140"/>
      <c r="BS1033" s="140"/>
      <c r="BT1033" s="140"/>
      <c r="BU1033" s="140"/>
      <c r="BV1033" s="140"/>
      <c r="BW1033" s="140"/>
      <c r="BX1033" s="140"/>
      <c r="BY1033" s="140"/>
      <c r="BZ1033" s="141"/>
      <c r="CA1033" s="141"/>
      <c r="CB1033" s="141"/>
      <c r="CC1033" s="141"/>
      <c r="CD1033" s="141"/>
      <c r="CE1033" s="141"/>
      <c r="CF1033" s="141"/>
    </row>
    <row r="1034" spans="61:84" s="139" customFormat="1" ht="12.75" hidden="1">
      <c r="BI1034" s="140"/>
      <c r="BJ1034" s="140"/>
      <c r="BK1034" s="140"/>
      <c r="BL1034" s="140"/>
      <c r="BM1034" s="140"/>
      <c r="BN1034" s="140"/>
      <c r="BO1034" s="140"/>
      <c r="BP1034" s="140"/>
      <c r="BQ1034" s="140"/>
      <c r="BR1034" s="140"/>
      <c r="BS1034" s="140"/>
      <c r="BT1034" s="140"/>
      <c r="BU1034" s="140"/>
      <c r="BV1034" s="140"/>
      <c r="BW1034" s="140"/>
      <c r="BX1034" s="140"/>
      <c r="BY1034" s="140"/>
      <c r="BZ1034" s="141"/>
      <c r="CA1034" s="141"/>
      <c r="CB1034" s="141"/>
      <c r="CC1034" s="141"/>
      <c r="CD1034" s="141"/>
      <c r="CE1034" s="141"/>
      <c r="CF1034" s="141"/>
    </row>
    <row r="1035" spans="61:84" s="139" customFormat="1" ht="12.75" hidden="1">
      <c r="BI1035" s="140"/>
      <c r="BJ1035" s="140"/>
      <c r="BK1035" s="140"/>
      <c r="BL1035" s="140"/>
      <c r="BM1035" s="140"/>
      <c r="BN1035" s="140"/>
      <c r="BO1035" s="140"/>
      <c r="BP1035" s="140"/>
      <c r="BQ1035" s="140"/>
      <c r="BR1035" s="140"/>
      <c r="BS1035" s="140"/>
      <c r="BT1035" s="140"/>
      <c r="BU1035" s="140"/>
      <c r="BV1035" s="140"/>
      <c r="BW1035" s="140"/>
      <c r="BX1035" s="140"/>
      <c r="BY1035" s="140"/>
      <c r="BZ1035" s="141"/>
      <c r="CA1035" s="141"/>
      <c r="CB1035" s="141"/>
      <c r="CC1035" s="141"/>
      <c r="CD1035" s="141"/>
      <c r="CE1035" s="141"/>
      <c r="CF1035" s="141"/>
    </row>
    <row r="1036" spans="61:84" s="139" customFormat="1" ht="12.75" hidden="1">
      <c r="BI1036" s="140"/>
      <c r="BJ1036" s="140"/>
      <c r="BK1036" s="140"/>
      <c r="BL1036" s="140"/>
      <c r="BM1036" s="140"/>
      <c r="BN1036" s="140"/>
      <c r="BO1036" s="140"/>
      <c r="BP1036" s="140"/>
      <c r="BQ1036" s="140"/>
      <c r="BR1036" s="140"/>
      <c r="BS1036" s="140"/>
      <c r="BT1036" s="140"/>
      <c r="BU1036" s="140"/>
      <c r="BV1036" s="140"/>
      <c r="BW1036" s="140"/>
      <c r="BX1036" s="140"/>
      <c r="BY1036" s="140"/>
      <c r="BZ1036" s="141"/>
      <c r="CA1036" s="141"/>
      <c r="CB1036" s="141"/>
      <c r="CC1036" s="141"/>
      <c r="CD1036" s="141"/>
      <c r="CE1036" s="141"/>
      <c r="CF1036" s="141"/>
    </row>
    <row r="1037" spans="61:84" s="139" customFormat="1" ht="12.75" hidden="1">
      <c r="BI1037" s="140"/>
      <c r="BJ1037" s="140"/>
      <c r="BK1037" s="140"/>
      <c r="BL1037" s="140"/>
      <c r="BM1037" s="140"/>
      <c r="BN1037" s="140"/>
      <c r="BO1037" s="140"/>
      <c r="BP1037" s="140"/>
      <c r="BQ1037" s="140"/>
      <c r="BR1037" s="140"/>
      <c r="BS1037" s="140"/>
      <c r="BT1037" s="140"/>
      <c r="BU1037" s="140"/>
      <c r="BV1037" s="140"/>
      <c r="BW1037" s="140"/>
      <c r="BX1037" s="140"/>
      <c r="BY1037" s="140"/>
      <c r="BZ1037" s="141"/>
      <c r="CA1037" s="141"/>
      <c r="CB1037" s="141"/>
      <c r="CC1037" s="141"/>
      <c r="CD1037" s="141"/>
      <c r="CE1037" s="141"/>
      <c r="CF1037" s="141"/>
    </row>
    <row r="1038" spans="61:84" s="139" customFormat="1" ht="12.75" hidden="1">
      <c r="BI1038" s="140"/>
      <c r="BJ1038" s="140"/>
      <c r="BK1038" s="140"/>
      <c r="BL1038" s="140"/>
      <c r="BM1038" s="140"/>
      <c r="BN1038" s="140"/>
      <c r="BO1038" s="140"/>
      <c r="BP1038" s="140"/>
      <c r="BQ1038" s="140"/>
      <c r="BR1038" s="140"/>
      <c r="BS1038" s="140"/>
      <c r="BT1038" s="140"/>
      <c r="BU1038" s="140"/>
      <c r="BV1038" s="140"/>
      <c r="BW1038" s="140"/>
      <c r="BX1038" s="140"/>
      <c r="BY1038" s="140"/>
      <c r="BZ1038" s="141"/>
      <c r="CA1038" s="141"/>
      <c r="CB1038" s="141"/>
      <c r="CC1038" s="141"/>
      <c r="CD1038" s="141"/>
      <c r="CE1038" s="141"/>
      <c r="CF1038" s="141"/>
    </row>
    <row r="1039" spans="61:84" s="139" customFormat="1" ht="12.75" hidden="1">
      <c r="BI1039" s="140"/>
      <c r="BJ1039" s="140"/>
      <c r="BK1039" s="140"/>
      <c r="BL1039" s="140"/>
      <c r="BM1039" s="140"/>
      <c r="BN1039" s="140"/>
      <c r="BO1039" s="140"/>
      <c r="BP1039" s="140"/>
      <c r="BQ1039" s="140"/>
      <c r="BR1039" s="140"/>
      <c r="BS1039" s="140"/>
      <c r="BT1039" s="140"/>
      <c r="BU1039" s="140"/>
      <c r="BV1039" s="140"/>
      <c r="BW1039" s="140"/>
      <c r="BX1039" s="140"/>
      <c r="BY1039" s="140"/>
      <c r="BZ1039" s="141"/>
      <c r="CA1039" s="141"/>
      <c r="CB1039" s="141"/>
      <c r="CC1039" s="141"/>
      <c r="CD1039" s="141"/>
      <c r="CE1039" s="141"/>
      <c r="CF1039" s="141"/>
    </row>
    <row r="1040" spans="61:84" s="139" customFormat="1" ht="12.75" hidden="1">
      <c r="BI1040" s="140"/>
      <c r="BJ1040" s="140"/>
      <c r="BK1040" s="140"/>
      <c r="BL1040" s="140"/>
      <c r="BM1040" s="140"/>
      <c r="BN1040" s="140"/>
      <c r="BO1040" s="140"/>
      <c r="BP1040" s="140"/>
      <c r="BQ1040" s="140"/>
      <c r="BR1040" s="140"/>
      <c r="BS1040" s="140"/>
      <c r="BT1040" s="140"/>
      <c r="BU1040" s="140"/>
      <c r="BV1040" s="140"/>
      <c r="BW1040" s="140"/>
      <c r="BX1040" s="140"/>
      <c r="BY1040" s="140"/>
      <c r="BZ1040" s="141"/>
      <c r="CA1040" s="141"/>
      <c r="CB1040" s="141"/>
      <c r="CC1040" s="141"/>
      <c r="CD1040" s="141"/>
      <c r="CE1040" s="141"/>
      <c r="CF1040" s="141"/>
    </row>
    <row r="1041" spans="61:84" s="139" customFormat="1" ht="12.75" hidden="1">
      <c r="BI1041" s="140"/>
      <c r="BJ1041" s="140"/>
      <c r="BK1041" s="140"/>
      <c r="BL1041" s="140"/>
      <c r="BM1041" s="140"/>
      <c r="BN1041" s="140"/>
      <c r="BO1041" s="140"/>
      <c r="BP1041" s="140"/>
      <c r="BQ1041" s="140"/>
      <c r="BR1041" s="140"/>
      <c r="BS1041" s="140"/>
      <c r="BT1041" s="140"/>
      <c r="BU1041" s="140"/>
      <c r="BV1041" s="140"/>
      <c r="BW1041" s="140"/>
      <c r="BX1041" s="140"/>
      <c r="BY1041" s="140"/>
      <c r="BZ1041" s="141"/>
      <c r="CA1041" s="141"/>
      <c r="CB1041" s="141"/>
      <c r="CC1041" s="141"/>
      <c r="CD1041" s="141"/>
      <c r="CE1041" s="141"/>
      <c r="CF1041" s="141"/>
    </row>
    <row r="1042" spans="61:84" s="139" customFormat="1" ht="12.75" hidden="1">
      <c r="BI1042" s="140"/>
      <c r="BJ1042" s="140"/>
      <c r="BK1042" s="140"/>
      <c r="BL1042" s="140"/>
      <c r="BM1042" s="140"/>
      <c r="BN1042" s="140"/>
      <c r="BO1042" s="140"/>
      <c r="BP1042" s="140"/>
      <c r="BQ1042" s="140"/>
      <c r="BR1042" s="140"/>
      <c r="BS1042" s="140"/>
      <c r="BT1042" s="140"/>
      <c r="BU1042" s="140"/>
      <c r="BV1042" s="140"/>
      <c r="BW1042" s="140"/>
      <c r="BX1042" s="140"/>
      <c r="BY1042" s="140"/>
      <c r="BZ1042" s="141"/>
      <c r="CA1042" s="141"/>
      <c r="CB1042" s="141"/>
      <c r="CC1042" s="141"/>
      <c r="CD1042" s="141"/>
      <c r="CE1042" s="141"/>
      <c r="CF1042" s="141"/>
    </row>
    <row r="1043" spans="61:84" s="139" customFormat="1" ht="12.75" hidden="1">
      <c r="BI1043" s="140"/>
      <c r="BJ1043" s="140"/>
      <c r="BK1043" s="140"/>
      <c r="BL1043" s="140"/>
      <c r="BM1043" s="140"/>
      <c r="BN1043" s="140"/>
      <c r="BO1043" s="140"/>
      <c r="BP1043" s="140"/>
      <c r="BQ1043" s="140"/>
      <c r="BR1043" s="140"/>
      <c r="BS1043" s="140"/>
      <c r="BT1043" s="140"/>
      <c r="BU1043" s="140"/>
      <c r="BV1043" s="140"/>
      <c r="BW1043" s="140"/>
      <c r="BX1043" s="140"/>
      <c r="BY1043" s="140"/>
      <c r="BZ1043" s="141"/>
      <c r="CA1043" s="141"/>
      <c r="CB1043" s="141"/>
      <c r="CC1043" s="141"/>
      <c r="CD1043" s="141"/>
      <c r="CE1043" s="141"/>
      <c r="CF1043" s="141"/>
    </row>
    <row r="1044" spans="61:84" s="139" customFormat="1" ht="12.75" hidden="1">
      <c r="BI1044" s="140"/>
      <c r="BJ1044" s="140"/>
      <c r="BK1044" s="140"/>
      <c r="BL1044" s="140"/>
      <c r="BM1044" s="140"/>
      <c r="BN1044" s="140"/>
      <c r="BO1044" s="140"/>
      <c r="BP1044" s="140"/>
      <c r="BQ1044" s="140"/>
      <c r="BR1044" s="140"/>
      <c r="BS1044" s="140"/>
      <c r="BT1044" s="140"/>
      <c r="BU1044" s="140"/>
      <c r="BV1044" s="140"/>
      <c r="BW1044" s="140"/>
      <c r="BX1044" s="140"/>
      <c r="BY1044" s="140"/>
      <c r="BZ1044" s="141"/>
      <c r="CA1044" s="141"/>
      <c r="CB1044" s="141"/>
      <c r="CC1044" s="141"/>
      <c r="CD1044" s="141"/>
      <c r="CE1044" s="141"/>
      <c r="CF1044" s="141"/>
    </row>
    <row r="1045" spans="61:84" s="139" customFormat="1" ht="12.75" hidden="1">
      <c r="BI1045" s="140"/>
      <c r="BJ1045" s="140"/>
      <c r="BK1045" s="140"/>
      <c r="BL1045" s="140"/>
      <c r="BM1045" s="140"/>
      <c r="BN1045" s="140"/>
      <c r="BO1045" s="140"/>
      <c r="BP1045" s="140"/>
      <c r="BQ1045" s="140"/>
      <c r="BR1045" s="140"/>
      <c r="BS1045" s="140"/>
      <c r="BT1045" s="140"/>
      <c r="BU1045" s="140"/>
      <c r="BV1045" s="140"/>
      <c r="BW1045" s="140"/>
      <c r="BX1045" s="140"/>
      <c r="BY1045" s="140"/>
      <c r="BZ1045" s="141"/>
      <c r="CA1045" s="141"/>
      <c r="CB1045" s="141"/>
      <c r="CC1045" s="141"/>
      <c r="CD1045" s="141"/>
      <c r="CE1045" s="141"/>
      <c r="CF1045" s="141"/>
    </row>
    <row r="1046" spans="61:84" s="139" customFormat="1" ht="12.75" hidden="1">
      <c r="BI1046" s="140"/>
      <c r="BJ1046" s="140"/>
      <c r="BK1046" s="140"/>
      <c r="BL1046" s="140"/>
      <c r="BM1046" s="140"/>
      <c r="BN1046" s="140"/>
      <c r="BO1046" s="140"/>
      <c r="BP1046" s="140"/>
      <c r="BQ1046" s="140"/>
      <c r="BR1046" s="140"/>
      <c r="BS1046" s="140"/>
      <c r="BT1046" s="140"/>
      <c r="BU1046" s="140"/>
      <c r="BV1046" s="140"/>
      <c r="BW1046" s="140"/>
      <c r="BX1046" s="140"/>
      <c r="BY1046" s="140"/>
      <c r="BZ1046" s="141"/>
      <c r="CA1046" s="141"/>
      <c r="CB1046" s="141"/>
      <c r="CC1046" s="141"/>
      <c r="CD1046" s="141"/>
      <c r="CE1046" s="141"/>
      <c r="CF1046" s="141"/>
    </row>
    <row r="1047" spans="61:84" s="139" customFormat="1" ht="12.75" hidden="1">
      <c r="BI1047" s="140"/>
      <c r="BJ1047" s="140"/>
      <c r="BK1047" s="140"/>
      <c r="BL1047" s="140"/>
      <c r="BM1047" s="140"/>
      <c r="BN1047" s="140"/>
      <c r="BO1047" s="140"/>
      <c r="BP1047" s="140"/>
      <c r="BQ1047" s="140"/>
      <c r="BR1047" s="140"/>
      <c r="BS1047" s="140"/>
      <c r="BT1047" s="140"/>
      <c r="BU1047" s="140"/>
      <c r="BV1047" s="140"/>
      <c r="BW1047" s="140"/>
      <c r="BX1047" s="140"/>
      <c r="BY1047" s="140"/>
      <c r="BZ1047" s="141"/>
      <c r="CA1047" s="141"/>
      <c r="CB1047" s="141"/>
      <c r="CC1047" s="141"/>
      <c r="CD1047" s="141"/>
      <c r="CE1047" s="141"/>
      <c r="CF1047" s="141"/>
    </row>
    <row r="1048" spans="61:84" s="139" customFormat="1" ht="12.75" hidden="1">
      <c r="BI1048" s="140"/>
      <c r="BJ1048" s="140"/>
      <c r="BK1048" s="140"/>
      <c r="BL1048" s="140"/>
      <c r="BM1048" s="140"/>
      <c r="BN1048" s="140"/>
      <c r="BO1048" s="140"/>
      <c r="BP1048" s="140"/>
      <c r="BQ1048" s="140"/>
      <c r="BR1048" s="140"/>
      <c r="BS1048" s="140"/>
      <c r="BT1048" s="140"/>
      <c r="BU1048" s="140"/>
      <c r="BV1048" s="140"/>
      <c r="BW1048" s="140"/>
      <c r="BX1048" s="140"/>
      <c r="BY1048" s="140"/>
      <c r="BZ1048" s="141"/>
      <c r="CA1048" s="141"/>
      <c r="CB1048" s="141"/>
      <c r="CC1048" s="141"/>
      <c r="CD1048" s="141"/>
      <c r="CE1048" s="141"/>
      <c r="CF1048" s="141"/>
    </row>
    <row r="1049" spans="61:84" s="139" customFormat="1" ht="12.75" hidden="1">
      <c r="BI1049" s="140"/>
      <c r="BJ1049" s="140"/>
      <c r="BK1049" s="140"/>
      <c r="BL1049" s="140"/>
      <c r="BM1049" s="140"/>
      <c r="BN1049" s="140"/>
      <c r="BO1049" s="140"/>
      <c r="BP1049" s="140"/>
      <c r="BQ1049" s="140"/>
      <c r="BR1049" s="140"/>
      <c r="BS1049" s="140"/>
      <c r="BT1049" s="140"/>
      <c r="BU1049" s="140"/>
      <c r="BV1049" s="140"/>
      <c r="BW1049" s="140"/>
      <c r="BX1049" s="140"/>
      <c r="BY1049" s="140"/>
      <c r="BZ1049" s="141"/>
      <c r="CA1049" s="141"/>
      <c r="CB1049" s="141"/>
      <c r="CC1049" s="141"/>
      <c r="CD1049" s="141"/>
      <c r="CE1049" s="141"/>
      <c r="CF1049" s="141"/>
    </row>
    <row r="1050" spans="61:84" s="139" customFormat="1" ht="12.75" hidden="1">
      <c r="BI1050" s="140"/>
      <c r="BJ1050" s="140"/>
      <c r="BK1050" s="140"/>
      <c r="BL1050" s="140"/>
      <c r="BM1050" s="140"/>
      <c r="BN1050" s="140"/>
      <c r="BO1050" s="140"/>
      <c r="BP1050" s="140"/>
      <c r="BQ1050" s="140"/>
      <c r="BR1050" s="140"/>
      <c r="BS1050" s="140"/>
      <c r="BT1050" s="140"/>
      <c r="BU1050" s="140"/>
      <c r="BV1050" s="140"/>
      <c r="BW1050" s="140"/>
      <c r="BX1050" s="140"/>
      <c r="BY1050" s="140"/>
      <c r="BZ1050" s="141"/>
      <c r="CA1050" s="141"/>
      <c r="CB1050" s="141"/>
      <c r="CC1050" s="141"/>
      <c r="CD1050" s="141"/>
      <c r="CE1050" s="141"/>
      <c r="CF1050" s="141"/>
    </row>
    <row r="1051" spans="61:84" s="139" customFormat="1" ht="12.75" hidden="1">
      <c r="BI1051" s="140"/>
      <c r="BJ1051" s="140"/>
      <c r="BK1051" s="140"/>
      <c r="BL1051" s="140"/>
      <c r="BM1051" s="140"/>
      <c r="BN1051" s="140"/>
      <c r="BO1051" s="140"/>
      <c r="BP1051" s="140"/>
      <c r="BQ1051" s="140"/>
      <c r="BR1051" s="140"/>
      <c r="BS1051" s="140"/>
      <c r="BT1051" s="140"/>
      <c r="BU1051" s="140"/>
      <c r="BV1051" s="140"/>
      <c r="BW1051" s="140"/>
      <c r="BX1051" s="140"/>
      <c r="BY1051" s="140"/>
      <c r="BZ1051" s="141"/>
      <c r="CA1051" s="141"/>
      <c r="CB1051" s="141"/>
      <c r="CC1051" s="141"/>
      <c r="CD1051" s="141"/>
      <c r="CE1051" s="141"/>
      <c r="CF1051" s="141"/>
    </row>
    <row r="1052" spans="61:84" s="139" customFormat="1" ht="12.75" hidden="1">
      <c r="BI1052" s="140"/>
      <c r="BJ1052" s="140"/>
      <c r="BK1052" s="140"/>
      <c r="BL1052" s="140"/>
      <c r="BM1052" s="140"/>
      <c r="BN1052" s="140"/>
      <c r="BO1052" s="140"/>
      <c r="BP1052" s="140"/>
      <c r="BQ1052" s="140"/>
      <c r="BR1052" s="140"/>
      <c r="BS1052" s="140"/>
      <c r="BT1052" s="140"/>
      <c r="BU1052" s="140"/>
      <c r="BV1052" s="140"/>
      <c r="BW1052" s="140"/>
      <c r="BX1052" s="140"/>
      <c r="BY1052" s="140"/>
      <c r="BZ1052" s="141"/>
      <c r="CA1052" s="141"/>
      <c r="CB1052" s="141"/>
      <c r="CC1052" s="141"/>
      <c r="CD1052" s="141"/>
      <c r="CE1052" s="141"/>
      <c r="CF1052" s="141"/>
    </row>
    <row r="1053" spans="61:84" s="139" customFormat="1" ht="12.75" hidden="1">
      <c r="BI1053" s="140"/>
      <c r="BJ1053" s="140"/>
      <c r="BK1053" s="140"/>
      <c r="BL1053" s="140"/>
      <c r="BM1053" s="140"/>
      <c r="BN1053" s="140"/>
      <c r="BO1053" s="140"/>
      <c r="BP1053" s="140"/>
      <c r="BQ1053" s="140"/>
      <c r="BR1053" s="140"/>
      <c r="BS1053" s="140"/>
      <c r="BT1053" s="140"/>
      <c r="BU1053" s="140"/>
      <c r="BV1053" s="140"/>
      <c r="BW1053" s="140"/>
      <c r="BX1053" s="140"/>
      <c r="BY1053" s="140"/>
      <c r="BZ1053" s="141"/>
      <c r="CA1053" s="141"/>
      <c r="CB1053" s="141"/>
      <c r="CC1053" s="141"/>
      <c r="CD1053" s="141"/>
      <c r="CE1053" s="141"/>
      <c r="CF1053" s="141"/>
    </row>
    <row r="1054" spans="61:84" s="139" customFormat="1" ht="12.75" hidden="1">
      <c r="BI1054" s="140"/>
      <c r="BJ1054" s="140"/>
      <c r="BK1054" s="140"/>
      <c r="BL1054" s="140"/>
      <c r="BM1054" s="140"/>
      <c r="BN1054" s="140"/>
      <c r="BO1054" s="140"/>
      <c r="BP1054" s="140"/>
      <c r="BQ1054" s="140"/>
      <c r="BR1054" s="140"/>
      <c r="BS1054" s="140"/>
      <c r="BT1054" s="140"/>
      <c r="BU1054" s="140"/>
      <c r="BV1054" s="140"/>
      <c r="BW1054" s="140"/>
      <c r="BX1054" s="140"/>
      <c r="BY1054" s="140"/>
      <c r="BZ1054" s="141"/>
      <c r="CA1054" s="141"/>
      <c r="CB1054" s="141"/>
      <c r="CC1054" s="141"/>
      <c r="CD1054" s="141"/>
      <c r="CE1054" s="141"/>
      <c r="CF1054" s="141"/>
    </row>
    <row r="1055" spans="61:84" s="139" customFormat="1" ht="12.75" hidden="1">
      <c r="BI1055" s="140"/>
      <c r="BJ1055" s="140"/>
      <c r="BK1055" s="140"/>
      <c r="BL1055" s="140"/>
      <c r="BM1055" s="140"/>
      <c r="BN1055" s="140"/>
      <c r="BO1055" s="140"/>
      <c r="BP1055" s="140"/>
      <c r="BQ1055" s="140"/>
      <c r="BR1055" s="140"/>
      <c r="BS1055" s="140"/>
      <c r="BT1055" s="140"/>
      <c r="BU1055" s="140"/>
      <c r="BV1055" s="140"/>
      <c r="BW1055" s="140"/>
      <c r="BX1055" s="140"/>
      <c r="BY1055" s="140"/>
      <c r="BZ1055" s="141"/>
      <c r="CA1055" s="141"/>
      <c r="CB1055" s="141"/>
      <c r="CC1055" s="141"/>
      <c r="CD1055" s="141"/>
      <c r="CE1055" s="141"/>
      <c r="CF1055" s="141"/>
    </row>
    <row r="1056" spans="61:84" s="139" customFormat="1" ht="12.75" hidden="1">
      <c r="BI1056" s="140"/>
      <c r="BJ1056" s="140"/>
      <c r="BK1056" s="140"/>
      <c r="BL1056" s="140"/>
      <c r="BM1056" s="140"/>
      <c r="BN1056" s="140"/>
      <c r="BO1056" s="140"/>
      <c r="BP1056" s="140"/>
      <c r="BQ1056" s="140"/>
      <c r="BR1056" s="140"/>
      <c r="BS1056" s="140"/>
      <c r="BT1056" s="140"/>
      <c r="BU1056" s="140"/>
      <c r="BV1056" s="140"/>
      <c r="BW1056" s="140"/>
      <c r="BX1056" s="140"/>
      <c r="BY1056" s="140"/>
      <c r="BZ1056" s="141"/>
      <c r="CA1056" s="141"/>
      <c r="CB1056" s="141"/>
      <c r="CC1056" s="141"/>
      <c r="CD1056" s="141"/>
      <c r="CE1056" s="141"/>
      <c r="CF1056" s="141"/>
    </row>
    <row r="1057" spans="61:84" s="139" customFormat="1" ht="12.75" hidden="1">
      <c r="BI1057" s="140"/>
      <c r="BJ1057" s="140"/>
      <c r="BK1057" s="140"/>
      <c r="BL1057" s="140"/>
      <c r="BM1057" s="140"/>
      <c r="BN1057" s="140"/>
      <c r="BO1057" s="140"/>
      <c r="BP1057" s="140"/>
      <c r="BQ1057" s="140"/>
      <c r="BR1057" s="140"/>
      <c r="BS1057" s="140"/>
      <c r="BT1057" s="140"/>
      <c r="BU1057" s="140"/>
      <c r="BV1057" s="140"/>
      <c r="BW1057" s="140"/>
      <c r="BX1057" s="140"/>
      <c r="BY1057" s="140"/>
      <c r="BZ1057" s="141"/>
      <c r="CA1057" s="141"/>
      <c r="CB1057" s="141"/>
      <c r="CC1057" s="141"/>
      <c r="CD1057" s="141"/>
      <c r="CE1057" s="141"/>
      <c r="CF1057" s="141"/>
    </row>
    <row r="1058" spans="61:84" s="139" customFormat="1" ht="12.75" hidden="1">
      <c r="BI1058" s="140"/>
      <c r="BJ1058" s="140"/>
      <c r="BK1058" s="140"/>
      <c r="BL1058" s="140"/>
      <c r="BM1058" s="140"/>
      <c r="BN1058" s="140"/>
      <c r="BO1058" s="140"/>
      <c r="BP1058" s="140"/>
      <c r="BQ1058" s="140"/>
      <c r="BR1058" s="140"/>
      <c r="BS1058" s="140"/>
      <c r="BT1058" s="140"/>
      <c r="BU1058" s="140"/>
      <c r="BV1058" s="140"/>
      <c r="BW1058" s="140"/>
      <c r="BX1058" s="140"/>
      <c r="BY1058" s="140"/>
      <c r="BZ1058" s="141"/>
      <c r="CA1058" s="141"/>
      <c r="CB1058" s="141"/>
      <c r="CC1058" s="141"/>
      <c r="CD1058" s="141"/>
      <c r="CE1058" s="141"/>
      <c r="CF1058" s="141"/>
    </row>
    <row r="1059" spans="61:84" s="139" customFormat="1" ht="12.75" hidden="1">
      <c r="BI1059" s="140"/>
      <c r="BJ1059" s="140"/>
      <c r="BK1059" s="140"/>
      <c r="BL1059" s="140"/>
      <c r="BM1059" s="140"/>
      <c r="BN1059" s="140"/>
      <c r="BO1059" s="140"/>
      <c r="BP1059" s="140"/>
      <c r="BQ1059" s="140"/>
      <c r="BR1059" s="140"/>
      <c r="BS1059" s="140"/>
      <c r="BT1059" s="140"/>
      <c r="BU1059" s="140"/>
      <c r="BV1059" s="140"/>
      <c r="BW1059" s="140"/>
      <c r="BX1059" s="140"/>
      <c r="BY1059" s="140"/>
      <c r="BZ1059" s="141"/>
      <c r="CA1059" s="141"/>
      <c r="CB1059" s="141"/>
      <c r="CC1059" s="141"/>
      <c r="CD1059" s="141"/>
      <c r="CE1059" s="141"/>
      <c r="CF1059" s="141"/>
    </row>
    <row r="1060" spans="61:84" s="139" customFormat="1" ht="12.75" hidden="1">
      <c r="BI1060" s="140"/>
      <c r="BJ1060" s="140"/>
      <c r="BK1060" s="140"/>
      <c r="BL1060" s="140"/>
      <c r="BM1060" s="140"/>
      <c r="BN1060" s="140"/>
      <c r="BO1060" s="140"/>
      <c r="BP1060" s="140"/>
      <c r="BQ1060" s="140"/>
      <c r="BR1060" s="140"/>
      <c r="BS1060" s="140"/>
      <c r="BT1060" s="140"/>
      <c r="BU1060" s="140"/>
      <c r="BV1060" s="140"/>
      <c r="BW1060" s="140"/>
      <c r="BX1060" s="140"/>
      <c r="BY1060" s="140"/>
      <c r="BZ1060" s="141"/>
      <c r="CA1060" s="141"/>
      <c r="CB1060" s="141"/>
      <c r="CC1060" s="141"/>
      <c r="CD1060" s="141"/>
      <c r="CE1060" s="141"/>
      <c r="CF1060" s="141"/>
    </row>
    <row r="1061" spans="61:84" s="139" customFormat="1" ht="12.75" hidden="1">
      <c r="BI1061" s="140"/>
      <c r="BJ1061" s="140"/>
      <c r="BK1061" s="140"/>
      <c r="BL1061" s="140"/>
      <c r="BM1061" s="140"/>
      <c r="BN1061" s="140"/>
      <c r="BO1061" s="140"/>
      <c r="BP1061" s="140"/>
      <c r="BQ1061" s="140"/>
      <c r="BR1061" s="140"/>
      <c r="BS1061" s="140"/>
      <c r="BT1061" s="140"/>
      <c r="BU1061" s="140"/>
      <c r="BV1061" s="140"/>
      <c r="BW1061" s="140"/>
      <c r="BX1061" s="140"/>
      <c r="BY1061" s="140"/>
      <c r="BZ1061" s="141"/>
      <c r="CA1061" s="141"/>
      <c r="CB1061" s="141"/>
      <c r="CC1061" s="141"/>
      <c r="CD1061" s="141"/>
      <c r="CE1061" s="141"/>
      <c r="CF1061" s="141"/>
    </row>
    <row r="1062" spans="61:84" s="139" customFormat="1" ht="12.75" hidden="1">
      <c r="BI1062" s="140"/>
      <c r="BJ1062" s="140"/>
      <c r="BK1062" s="140"/>
      <c r="BL1062" s="140"/>
      <c r="BM1062" s="140"/>
      <c r="BN1062" s="140"/>
      <c r="BO1062" s="140"/>
      <c r="BP1062" s="140"/>
      <c r="BQ1062" s="140"/>
      <c r="BR1062" s="140"/>
      <c r="BS1062" s="140"/>
      <c r="BT1062" s="140"/>
      <c r="BU1062" s="140"/>
      <c r="BV1062" s="140"/>
      <c r="BW1062" s="140"/>
      <c r="BX1062" s="140"/>
      <c r="BY1062" s="140"/>
      <c r="BZ1062" s="141"/>
      <c r="CA1062" s="141"/>
      <c r="CB1062" s="141"/>
      <c r="CC1062" s="141"/>
      <c r="CD1062" s="141"/>
      <c r="CE1062" s="141"/>
      <c r="CF1062" s="141"/>
    </row>
    <row r="1063" spans="61:84" s="139" customFormat="1" ht="12.75" hidden="1">
      <c r="BI1063" s="140"/>
      <c r="BJ1063" s="140"/>
      <c r="BK1063" s="140"/>
      <c r="BL1063" s="140"/>
      <c r="BM1063" s="140"/>
      <c r="BN1063" s="140"/>
      <c r="BO1063" s="140"/>
      <c r="BP1063" s="140"/>
      <c r="BQ1063" s="140"/>
      <c r="BR1063" s="140"/>
      <c r="BS1063" s="140"/>
      <c r="BT1063" s="140"/>
      <c r="BU1063" s="140"/>
      <c r="BV1063" s="140"/>
      <c r="BW1063" s="140"/>
      <c r="BX1063" s="140"/>
      <c r="BY1063" s="140"/>
      <c r="BZ1063" s="141"/>
      <c r="CA1063" s="141"/>
      <c r="CB1063" s="141"/>
      <c r="CC1063" s="141"/>
      <c r="CD1063" s="141"/>
      <c r="CE1063" s="141"/>
      <c r="CF1063" s="141"/>
    </row>
    <row r="1064" spans="61:84" s="139" customFormat="1" ht="12.75" hidden="1">
      <c r="BI1064" s="140"/>
      <c r="BJ1064" s="140"/>
      <c r="BK1064" s="140"/>
      <c r="BL1064" s="140"/>
      <c r="BM1064" s="140"/>
      <c r="BN1064" s="140"/>
      <c r="BO1064" s="140"/>
      <c r="BP1064" s="140"/>
      <c r="BQ1064" s="140"/>
      <c r="BR1064" s="140"/>
      <c r="BS1064" s="140"/>
      <c r="BT1064" s="140"/>
      <c r="BU1064" s="140"/>
      <c r="BV1064" s="140"/>
      <c r="BW1064" s="140"/>
      <c r="BX1064" s="140"/>
      <c r="BY1064" s="140"/>
      <c r="BZ1064" s="141"/>
      <c r="CA1064" s="141"/>
      <c r="CB1064" s="141"/>
      <c r="CC1064" s="141"/>
      <c r="CD1064" s="141"/>
      <c r="CE1064" s="141"/>
      <c r="CF1064" s="141"/>
    </row>
    <row r="1065" spans="61:84" s="139" customFormat="1" ht="12.75" hidden="1">
      <c r="BI1065" s="140"/>
      <c r="BJ1065" s="140"/>
      <c r="BK1065" s="140"/>
      <c r="BL1065" s="140"/>
      <c r="BM1065" s="140"/>
      <c r="BN1065" s="140"/>
      <c r="BO1065" s="140"/>
      <c r="BP1065" s="140"/>
      <c r="BQ1065" s="140"/>
      <c r="BR1065" s="140"/>
      <c r="BS1065" s="140"/>
      <c r="BT1065" s="140"/>
      <c r="BU1065" s="140"/>
      <c r="BV1065" s="140"/>
      <c r="BW1065" s="140"/>
      <c r="BX1065" s="140"/>
      <c r="BY1065" s="140"/>
      <c r="BZ1065" s="141"/>
      <c r="CA1065" s="141"/>
      <c r="CB1065" s="141"/>
      <c r="CC1065" s="141"/>
      <c r="CD1065" s="141"/>
      <c r="CE1065" s="141"/>
      <c r="CF1065" s="141"/>
    </row>
    <row r="1066" spans="61:84" s="139" customFormat="1" ht="12.75" hidden="1">
      <c r="BI1066" s="140"/>
      <c r="BJ1066" s="140"/>
      <c r="BK1066" s="140"/>
      <c r="BL1066" s="140"/>
      <c r="BM1066" s="140"/>
      <c r="BN1066" s="140"/>
      <c r="BO1066" s="140"/>
      <c r="BP1066" s="140"/>
      <c r="BQ1066" s="140"/>
      <c r="BR1066" s="140"/>
      <c r="BS1066" s="140"/>
      <c r="BT1066" s="140"/>
      <c r="BU1066" s="140"/>
      <c r="BV1066" s="140"/>
      <c r="BW1066" s="140"/>
      <c r="BX1066" s="140"/>
      <c r="BY1066" s="140"/>
      <c r="BZ1066" s="141"/>
      <c r="CA1066" s="141"/>
      <c r="CB1066" s="141"/>
      <c r="CC1066" s="141"/>
      <c r="CD1066" s="141"/>
      <c r="CE1066" s="141"/>
      <c r="CF1066" s="141"/>
    </row>
    <row r="1067" spans="61:84" s="139" customFormat="1" ht="12.75" hidden="1">
      <c r="BI1067" s="140"/>
      <c r="BJ1067" s="140"/>
      <c r="BK1067" s="140"/>
      <c r="BL1067" s="140"/>
      <c r="BM1067" s="140"/>
      <c r="BN1067" s="140"/>
      <c r="BO1067" s="140"/>
      <c r="BP1067" s="140"/>
      <c r="BQ1067" s="140"/>
      <c r="BR1067" s="140"/>
      <c r="BS1067" s="140"/>
      <c r="BT1067" s="140"/>
      <c r="BU1067" s="140"/>
      <c r="BV1067" s="140"/>
      <c r="BW1067" s="140"/>
      <c r="BX1067" s="140"/>
      <c r="BY1067" s="140"/>
      <c r="BZ1067" s="141"/>
      <c r="CA1067" s="141"/>
      <c r="CB1067" s="141"/>
      <c r="CC1067" s="141"/>
      <c r="CD1067" s="141"/>
      <c r="CE1067" s="141"/>
      <c r="CF1067" s="141"/>
    </row>
    <row r="1068" spans="61:84" s="139" customFormat="1" ht="12.75" hidden="1">
      <c r="BI1068" s="140"/>
      <c r="BJ1068" s="140"/>
      <c r="BK1068" s="140"/>
      <c r="BL1068" s="140"/>
      <c r="BM1068" s="140"/>
      <c r="BN1068" s="140"/>
      <c r="BO1068" s="140"/>
      <c r="BP1068" s="140"/>
      <c r="BQ1068" s="140"/>
      <c r="BR1068" s="140"/>
      <c r="BS1068" s="140"/>
      <c r="BT1068" s="140"/>
      <c r="BU1068" s="140"/>
      <c r="BV1068" s="140"/>
      <c r="BW1068" s="140"/>
      <c r="BX1068" s="140"/>
      <c r="BY1068" s="140"/>
      <c r="BZ1068" s="141"/>
      <c r="CA1068" s="141"/>
      <c r="CB1068" s="141"/>
      <c r="CC1068" s="141"/>
      <c r="CD1068" s="141"/>
      <c r="CE1068" s="141"/>
      <c r="CF1068" s="141"/>
    </row>
    <row r="1069" spans="61:84" s="139" customFormat="1" ht="12.75" hidden="1">
      <c r="BI1069" s="140"/>
      <c r="BJ1069" s="140"/>
      <c r="BK1069" s="140"/>
      <c r="BL1069" s="140"/>
      <c r="BM1069" s="140"/>
      <c r="BN1069" s="140"/>
      <c r="BO1069" s="140"/>
      <c r="BP1069" s="140"/>
      <c r="BQ1069" s="140"/>
      <c r="BR1069" s="140"/>
      <c r="BS1069" s="140"/>
      <c r="BT1069" s="140"/>
      <c r="BU1069" s="140"/>
      <c r="BV1069" s="140"/>
      <c r="BW1069" s="140"/>
      <c r="BX1069" s="140"/>
      <c r="BY1069" s="140"/>
      <c r="BZ1069" s="141"/>
      <c r="CA1069" s="141"/>
      <c r="CB1069" s="141"/>
      <c r="CC1069" s="141"/>
      <c r="CD1069" s="141"/>
      <c r="CE1069" s="141"/>
      <c r="CF1069" s="141"/>
    </row>
    <row r="1070" spans="61:84" s="139" customFormat="1" ht="12.75" hidden="1">
      <c r="BI1070" s="140"/>
      <c r="BJ1070" s="140"/>
      <c r="BK1070" s="140"/>
      <c r="BL1070" s="140"/>
      <c r="BM1070" s="140"/>
      <c r="BN1070" s="140"/>
      <c r="BO1070" s="140"/>
      <c r="BP1070" s="140"/>
      <c r="BQ1070" s="140"/>
      <c r="BR1070" s="140"/>
      <c r="BS1070" s="140"/>
      <c r="BT1070" s="140"/>
      <c r="BU1070" s="140"/>
      <c r="BV1070" s="140"/>
      <c r="BW1070" s="140"/>
      <c r="BX1070" s="140"/>
      <c r="BY1070" s="140"/>
      <c r="BZ1070" s="141"/>
      <c r="CA1070" s="141"/>
      <c r="CB1070" s="141"/>
      <c r="CC1070" s="141"/>
      <c r="CD1070" s="141"/>
      <c r="CE1070" s="141"/>
      <c r="CF1070" s="141"/>
    </row>
    <row r="1071" spans="61:84" s="139" customFormat="1" ht="12.75" hidden="1">
      <c r="BI1071" s="140"/>
      <c r="BJ1071" s="140"/>
      <c r="BK1071" s="140"/>
      <c r="BL1071" s="140"/>
      <c r="BM1071" s="140"/>
      <c r="BN1071" s="140"/>
      <c r="BO1071" s="140"/>
      <c r="BP1071" s="140"/>
      <c r="BQ1071" s="140"/>
      <c r="BR1071" s="140"/>
      <c r="BS1071" s="140"/>
      <c r="BT1071" s="140"/>
      <c r="BU1071" s="140"/>
      <c r="BV1071" s="140"/>
      <c r="BW1071" s="140"/>
      <c r="BX1071" s="140"/>
      <c r="BY1071" s="140"/>
      <c r="BZ1071" s="141"/>
      <c r="CA1071" s="141"/>
      <c r="CB1071" s="141"/>
      <c r="CC1071" s="141"/>
      <c r="CD1071" s="141"/>
      <c r="CE1071" s="141"/>
      <c r="CF1071" s="141"/>
    </row>
    <row r="1072" spans="61:84" s="139" customFormat="1" ht="12.75" hidden="1">
      <c r="BI1072" s="140"/>
      <c r="BJ1072" s="140"/>
      <c r="BK1072" s="140"/>
      <c r="BL1072" s="140"/>
      <c r="BM1072" s="140"/>
      <c r="BN1072" s="140"/>
      <c r="BO1072" s="140"/>
      <c r="BP1072" s="140"/>
      <c r="BQ1072" s="140"/>
      <c r="BR1072" s="140"/>
      <c r="BS1072" s="140"/>
      <c r="BT1072" s="140"/>
      <c r="BU1072" s="140"/>
      <c r="BV1072" s="140"/>
      <c r="BW1072" s="140"/>
      <c r="BX1072" s="140"/>
      <c r="BY1072" s="140"/>
      <c r="BZ1072" s="141"/>
      <c r="CA1072" s="141"/>
      <c r="CB1072" s="141"/>
      <c r="CC1072" s="141"/>
      <c r="CD1072" s="141"/>
      <c r="CE1072" s="141"/>
      <c r="CF1072" s="141"/>
    </row>
    <row r="1073" spans="61:84" s="139" customFormat="1" ht="12.75" hidden="1">
      <c r="BI1073" s="140"/>
      <c r="BJ1073" s="140"/>
      <c r="BK1073" s="140"/>
      <c r="BL1073" s="140"/>
      <c r="BM1073" s="140"/>
      <c r="BN1073" s="140"/>
      <c r="BO1073" s="140"/>
      <c r="BP1073" s="140"/>
      <c r="BQ1073" s="140"/>
      <c r="BR1073" s="140"/>
      <c r="BS1073" s="140"/>
      <c r="BT1073" s="140"/>
      <c r="BU1073" s="140"/>
      <c r="BV1073" s="140"/>
      <c r="BW1073" s="140"/>
      <c r="BX1073" s="140"/>
      <c r="BY1073" s="140"/>
      <c r="BZ1073" s="141"/>
      <c r="CA1073" s="141"/>
      <c r="CB1073" s="141"/>
      <c r="CC1073" s="141"/>
      <c r="CD1073" s="141"/>
      <c r="CE1073" s="141"/>
      <c r="CF1073" s="141"/>
    </row>
    <row r="1074" spans="61:84" s="139" customFormat="1" ht="12.75" hidden="1">
      <c r="BI1074" s="140"/>
      <c r="BJ1074" s="140"/>
      <c r="BK1074" s="140"/>
      <c r="BL1074" s="140"/>
      <c r="BM1074" s="140"/>
      <c r="BN1074" s="140"/>
      <c r="BO1074" s="140"/>
      <c r="BP1074" s="140"/>
      <c r="BQ1074" s="140"/>
      <c r="BR1074" s="140"/>
      <c r="BS1074" s="140"/>
      <c r="BT1074" s="140"/>
      <c r="BU1074" s="140"/>
      <c r="BV1074" s="140"/>
      <c r="BW1074" s="140"/>
      <c r="BX1074" s="140"/>
      <c r="BY1074" s="140"/>
      <c r="BZ1074" s="141"/>
      <c r="CA1074" s="141"/>
      <c r="CB1074" s="141"/>
      <c r="CC1074" s="141"/>
      <c r="CD1074" s="141"/>
      <c r="CE1074" s="141"/>
      <c r="CF1074" s="141"/>
    </row>
    <row r="1075" spans="61:84" s="139" customFormat="1" ht="12.75" hidden="1">
      <c r="BI1075" s="140"/>
      <c r="BJ1075" s="140"/>
      <c r="BK1075" s="140"/>
      <c r="BL1075" s="140"/>
      <c r="BM1075" s="140"/>
      <c r="BN1075" s="140"/>
      <c r="BO1075" s="140"/>
      <c r="BP1075" s="140"/>
      <c r="BQ1075" s="140"/>
      <c r="BR1075" s="140"/>
      <c r="BS1075" s="140"/>
      <c r="BT1075" s="140"/>
      <c r="BU1075" s="140"/>
      <c r="BV1075" s="140"/>
      <c r="BW1075" s="140"/>
      <c r="BX1075" s="140"/>
      <c r="BY1075" s="140"/>
      <c r="BZ1075" s="141"/>
      <c r="CA1075" s="141"/>
      <c r="CB1075" s="141"/>
      <c r="CC1075" s="141"/>
      <c r="CD1075" s="141"/>
      <c r="CE1075" s="141"/>
      <c r="CF1075" s="141"/>
    </row>
    <row r="1076" spans="61:84" s="139" customFormat="1" ht="12.75" hidden="1">
      <c r="BI1076" s="140"/>
      <c r="BJ1076" s="140"/>
      <c r="BK1076" s="140"/>
      <c r="BL1076" s="140"/>
      <c r="BM1076" s="140"/>
      <c r="BN1076" s="140"/>
      <c r="BO1076" s="140"/>
      <c r="BP1076" s="140"/>
      <c r="BQ1076" s="140"/>
      <c r="BR1076" s="140"/>
      <c r="BS1076" s="140"/>
      <c r="BT1076" s="140"/>
      <c r="BU1076" s="140"/>
      <c r="BV1076" s="140"/>
      <c r="BW1076" s="140"/>
      <c r="BX1076" s="140"/>
      <c r="BY1076" s="140"/>
      <c r="BZ1076" s="141"/>
      <c r="CA1076" s="141"/>
      <c r="CB1076" s="141"/>
      <c r="CC1076" s="141"/>
      <c r="CD1076" s="141"/>
      <c r="CE1076" s="141"/>
      <c r="CF1076" s="141"/>
    </row>
    <row r="1077" spans="61:84" s="139" customFormat="1" ht="12.75" hidden="1">
      <c r="BI1077" s="140"/>
      <c r="BJ1077" s="140"/>
      <c r="BK1077" s="140"/>
      <c r="BL1077" s="140"/>
      <c r="BM1077" s="140"/>
      <c r="BN1077" s="140"/>
      <c r="BO1077" s="140"/>
      <c r="BP1077" s="140"/>
      <c r="BQ1077" s="140"/>
      <c r="BR1077" s="140"/>
      <c r="BS1077" s="140"/>
      <c r="BT1077" s="140"/>
      <c r="BU1077" s="140"/>
      <c r="BV1077" s="140"/>
      <c r="BW1077" s="140"/>
      <c r="BX1077" s="140"/>
      <c r="BY1077" s="140"/>
      <c r="BZ1077" s="141"/>
      <c r="CA1077" s="141"/>
      <c r="CB1077" s="141"/>
      <c r="CC1077" s="141"/>
      <c r="CD1077" s="141"/>
      <c r="CE1077" s="141"/>
      <c r="CF1077" s="141"/>
    </row>
    <row r="1078" spans="61:84" s="139" customFormat="1" ht="12.75" hidden="1">
      <c r="BI1078" s="140"/>
      <c r="BJ1078" s="140"/>
      <c r="BK1078" s="140"/>
      <c r="BL1078" s="140"/>
      <c r="BM1078" s="140"/>
      <c r="BN1078" s="140"/>
      <c r="BO1078" s="140"/>
      <c r="BP1078" s="140"/>
      <c r="BQ1078" s="140"/>
      <c r="BR1078" s="140"/>
      <c r="BS1078" s="140"/>
      <c r="BT1078" s="140"/>
      <c r="BU1078" s="140"/>
      <c r="BV1078" s="140"/>
      <c r="BW1078" s="140"/>
      <c r="BX1078" s="140"/>
      <c r="BY1078" s="140"/>
      <c r="BZ1078" s="141"/>
      <c r="CA1078" s="141"/>
      <c r="CB1078" s="141"/>
      <c r="CC1078" s="141"/>
      <c r="CD1078" s="141"/>
      <c r="CE1078" s="141"/>
      <c r="CF1078" s="141"/>
    </row>
    <row r="1079" spans="61:84" s="139" customFormat="1" ht="12.75" hidden="1">
      <c r="BI1079" s="140"/>
      <c r="BJ1079" s="140"/>
      <c r="BK1079" s="140"/>
      <c r="BL1079" s="140"/>
      <c r="BM1079" s="140"/>
      <c r="BN1079" s="140"/>
      <c r="BO1079" s="140"/>
      <c r="BP1079" s="140"/>
      <c r="BQ1079" s="140"/>
      <c r="BR1079" s="140"/>
      <c r="BS1079" s="140"/>
      <c r="BT1079" s="140"/>
      <c r="BU1079" s="140"/>
      <c r="BV1079" s="140"/>
      <c r="BW1079" s="140"/>
      <c r="BX1079" s="140"/>
      <c r="BY1079" s="140"/>
      <c r="BZ1079" s="141"/>
      <c r="CA1079" s="141"/>
      <c r="CB1079" s="141"/>
      <c r="CC1079" s="141"/>
      <c r="CD1079" s="141"/>
      <c r="CE1079" s="141"/>
      <c r="CF1079" s="141"/>
    </row>
    <row r="1080" spans="61:84" s="139" customFormat="1" ht="12.75" hidden="1"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0"/>
      <c r="BT1080" s="140"/>
      <c r="BU1080" s="140"/>
      <c r="BV1080" s="140"/>
      <c r="BW1080" s="140"/>
      <c r="BX1080" s="140"/>
      <c r="BY1080" s="140"/>
      <c r="BZ1080" s="141"/>
      <c r="CA1080" s="141"/>
      <c r="CB1080" s="141"/>
      <c r="CC1080" s="141"/>
      <c r="CD1080" s="141"/>
      <c r="CE1080" s="141"/>
      <c r="CF1080" s="141"/>
    </row>
    <row r="1081" spans="61:84" s="139" customFormat="1" ht="12.75" hidden="1">
      <c r="BI1081" s="140"/>
      <c r="BJ1081" s="140"/>
      <c r="BK1081" s="140"/>
      <c r="BL1081" s="140"/>
      <c r="BM1081" s="140"/>
      <c r="BN1081" s="140"/>
      <c r="BO1081" s="140"/>
      <c r="BP1081" s="140"/>
      <c r="BQ1081" s="140"/>
      <c r="BR1081" s="140"/>
      <c r="BS1081" s="140"/>
      <c r="BT1081" s="140"/>
      <c r="BU1081" s="140"/>
      <c r="BV1081" s="140"/>
      <c r="BW1081" s="140"/>
      <c r="BX1081" s="140"/>
      <c r="BY1081" s="140"/>
      <c r="BZ1081" s="141"/>
      <c r="CA1081" s="141"/>
      <c r="CB1081" s="141"/>
      <c r="CC1081" s="141"/>
      <c r="CD1081" s="141"/>
      <c r="CE1081" s="141"/>
      <c r="CF1081" s="141"/>
    </row>
    <row r="1082" spans="61:84" s="139" customFormat="1" ht="12.75" hidden="1">
      <c r="BI1082" s="140"/>
      <c r="BJ1082" s="140"/>
      <c r="BK1082" s="140"/>
      <c r="BL1082" s="140"/>
      <c r="BM1082" s="140"/>
      <c r="BN1082" s="140"/>
      <c r="BO1082" s="140"/>
      <c r="BP1082" s="140"/>
      <c r="BQ1082" s="140"/>
      <c r="BR1082" s="140"/>
      <c r="BS1082" s="140"/>
      <c r="BT1082" s="140"/>
      <c r="BU1082" s="140"/>
      <c r="BV1082" s="140"/>
      <c r="BW1082" s="140"/>
      <c r="BX1082" s="140"/>
      <c r="BY1082" s="140"/>
      <c r="BZ1082" s="141"/>
      <c r="CA1082" s="141"/>
      <c r="CB1082" s="141"/>
      <c r="CC1082" s="141"/>
      <c r="CD1082" s="141"/>
      <c r="CE1082" s="141"/>
      <c r="CF1082" s="141"/>
    </row>
    <row r="1083" spans="61:84" s="139" customFormat="1" ht="12.75" hidden="1">
      <c r="BI1083" s="140"/>
      <c r="BJ1083" s="140"/>
      <c r="BK1083" s="140"/>
      <c r="BL1083" s="140"/>
      <c r="BM1083" s="140"/>
      <c r="BN1083" s="140"/>
      <c r="BO1083" s="140"/>
      <c r="BP1083" s="140"/>
      <c r="BQ1083" s="140"/>
      <c r="BR1083" s="140"/>
      <c r="BS1083" s="140"/>
      <c r="BT1083" s="140"/>
      <c r="BU1083" s="140"/>
      <c r="BV1083" s="140"/>
      <c r="BW1083" s="140"/>
      <c r="BX1083" s="140"/>
      <c r="BY1083" s="140"/>
      <c r="BZ1083" s="141"/>
      <c r="CA1083" s="141"/>
      <c r="CB1083" s="141"/>
      <c r="CC1083" s="141"/>
      <c r="CD1083" s="141"/>
      <c r="CE1083" s="141"/>
      <c r="CF1083" s="141"/>
    </row>
    <row r="1084" spans="61:84" s="139" customFormat="1" ht="12.75" hidden="1">
      <c r="BI1084" s="140"/>
      <c r="BJ1084" s="140"/>
      <c r="BK1084" s="140"/>
      <c r="BL1084" s="140"/>
      <c r="BM1084" s="140"/>
      <c r="BN1084" s="140"/>
      <c r="BO1084" s="140"/>
      <c r="BP1084" s="140"/>
      <c r="BQ1084" s="140"/>
      <c r="BR1084" s="140"/>
      <c r="BS1084" s="140"/>
      <c r="BT1084" s="140"/>
      <c r="BU1084" s="140"/>
      <c r="BV1084" s="140"/>
      <c r="BW1084" s="140"/>
      <c r="BX1084" s="140"/>
      <c r="BY1084" s="140"/>
      <c r="BZ1084" s="141"/>
      <c r="CA1084" s="141"/>
      <c r="CB1084" s="141"/>
      <c r="CC1084" s="141"/>
      <c r="CD1084" s="141"/>
      <c r="CE1084" s="141"/>
      <c r="CF1084" s="141"/>
    </row>
    <row r="1085" spans="61:84" s="139" customFormat="1" ht="12.75" hidden="1">
      <c r="BI1085" s="140"/>
      <c r="BJ1085" s="140"/>
      <c r="BK1085" s="140"/>
      <c r="BL1085" s="140"/>
      <c r="BM1085" s="140"/>
      <c r="BN1085" s="140"/>
      <c r="BO1085" s="140"/>
      <c r="BP1085" s="140"/>
      <c r="BQ1085" s="140"/>
      <c r="BR1085" s="140"/>
      <c r="BS1085" s="140"/>
      <c r="BT1085" s="140"/>
      <c r="BU1085" s="140"/>
      <c r="BV1085" s="140"/>
      <c r="BW1085" s="140"/>
      <c r="BX1085" s="140"/>
      <c r="BY1085" s="140"/>
      <c r="BZ1085" s="141"/>
      <c r="CA1085" s="141"/>
      <c r="CB1085" s="141"/>
      <c r="CC1085" s="141"/>
      <c r="CD1085" s="141"/>
      <c r="CE1085" s="141"/>
      <c r="CF1085" s="141"/>
    </row>
    <row r="1086" spans="61:84" s="139" customFormat="1" ht="12.75" hidden="1">
      <c r="BI1086" s="140"/>
      <c r="BJ1086" s="140"/>
      <c r="BK1086" s="140"/>
      <c r="BL1086" s="140"/>
      <c r="BM1086" s="140"/>
      <c r="BN1086" s="140"/>
      <c r="BO1086" s="140"/>
      <c r="BP1086" s="140"/>
      <c r="BQ1086" s="140"/>
      <c r="BR1086" s="140"/>
      <c r="BS1086" s="140"/>
      <c r="BT1086" s="140"/>
      <c r="BU1086" s="140"/>
      <c r="BV1086" s="140"/>
      <c r="BW1086" s="140"/>
      <c r="BX1086" s="140"/>
      <c r="BY1086" s="140"/>
      <c r="BZ1086" s="141"/>
      <c r="CA1086" s="141"/>
      <c r="CB1086" s="141"/>
      <c r="CC1086" s="141"/>
      <c r="CD1086" s="141"/>
      <c r="CE1086" s="141"/>
      <c r="CF1086" s="141"/>
    </row>
    <row r="1087" spans="61:84" s="139" customFormat="1" ht="12.75" hidden="1">
      <c r="BI1087" s="140"/>
      <c r="BJ1087" s="140"/>
      <c r="BK1087" s="140"/>
      <c r="BL1087" s="140"/>
      <c r="BM1087" s="140"/>
      <c r="BN1087" s="140"/>
      <c r="BO1087" s="140"/>
      <c r="BP1087" s="140"/>
      <c r="BQ1087" s="140"/>
      <c r="BR1087" s="140"/>
      <c r="BS1087" s="140"/>
      <c r="BT1087" s="140"/>
      <c r="BU1087" s="140"/>
      <c r="BV1087" s="140"/>
      <c r="BW1087" s="140"/>
      <c r="BX1087" s="140"/>
      <c r="BY1087" s="140"/>
      <c r="BZ1087" s="141"/>
      <c r="CA1087" s="141"/>
      <c r="CB1087" s="141"/>
      <c r="CC1087" s="141"/>
      <c r="CD1087" s="141"/>
      <c r="CE1087" s="141"/>
      <c r="CF1087" s="141"/>
    </row>
    <row r="1088" spans="61:84" s="139" customFormat="1" ht="12.75" hidden="1">
      <c r="BI1088" s="140"/>
      <c r="BJ1088" s="140"/>
      <c r="BK1088" s="140"/>
      <c r="BL1088" s="140"/>
      <c r="BM1088" s="140"/>
      <c r="BN1088" s="140"/>
      <c r="BO1088" s="140"/>
      <c r="BP1088" s="140"/>
      <c r="BQ1088" s="140"/>
      <c r="BR1088" s="140"/>
      <c r="BS1088" s="140"/>
      <c r="BT1088" s="140"/>
      <c r="BU1088" s="140"/>
      <c r="BV1088" s="140"/>
      <c r="BW1088" s="140"/>
      <c r="BX1088" s="140"/>
      <c r="BY1088" s="140"/>
      <c r="BZ1088" s="141"/>
      <c r="CA1088" s="141"/>
      <c r="CB1088" s="141"/>
      <c r="CC1088" s="141"/>
      <c r="CD1088" s="141"/>
      <c r="CE1088" s="141"/>
      <c r="CF1088" s="141"/>
    </row>
    <row r="1089" spans="61:84" s="139" customFormat="1" ht="12.75" hidden="1">
      <c r="BI1089" s="140"/>
      <c r="BJ1089" s="140"/>
      <c r="BK1089" s="140"/>
      <c r="BL1089" s="140"/>
      <c r="BM1089" s="140"/>
      <c r="BN1089" s="140"/>
      <c r="BO1089" s="140"/>
      <c r="BP1089" s="140"/>
      <c r="BQ1089" s="140"/>
      <c r="BR1089" s="140"/>
      <c r="BS1089" s="140"/>
      <c r="BT1089" s="140"/>
      <c r="BU1089" s="140"/>
      <c r="BV1089" s="140"/>
      <c r="BW1089" s="140"/>
      <c r="BX1089" s="140"/>
      <c r="BY1089" s="140"/>
      <c r="BZ1089" s="141"/>
      <c r="CA1089" s="141"/>
      <c r="CB1089" s="141"/>
      <c r="CC1089" s="141"/>
      <c r="CD1089" s="141"/>
      <c r="CE1089" s="141"/>
      <c r="CF1089" s="141"/>
    </row>
    <row r="1090" spans="61:84" s="139" customFormat="1" ht="12.75" hidden="1">
      <c r="BI1090" s="140"/>
      <c r="BJ1090" s="140"/>
      <c r="BK1090" s="140"/>
      <c r="BL1090" s="140"/>
      <c r="BM1090" s="140"/>
      <c r="BN1090" s="140"/>
      <c r="BO1090" s="140"/>
      <c r="BP1090" s="140"/>
      <c r="BQ1090" s="140"/>
      <c r="BR1090" s="140"/>
      <c r="BS1090" s="140"/>
      <c r="BT1090" s="140"/>
      <c r="BU1090" s="140"/>
      <c r="BV1090" s="140"/>
      <c r="BW1090" s="140"/>
      <c r="BX1090" s="140"/>
      <c r="BY1090" s="140"/>
      <c r="BZ1090" s="141"/>
      <c r="CA1090" s="141"/>
      <c r="CB1090" s="141"/>
      <c r="CC1090" s="141"/>
      <c r="CD1090" s="141"/>
      <c r="CE1090" s="141"/>
      <c r="CF1090" s="141"/>
    </row>
    <row r="1091" spans="61:84" s="139" customFormat="1" ht="12.75" hidden="1">
      <c r="BI1091" s="140"/>
      <c r="BJ1091" s="140"/>
      <c r="BK1091" s="140"/>
      <c r="BL1091" s="140"/>
      <c r="BM1091" s="140"/>
      <c r="BN1091" s="140"/>
      <c r="BO1091" s="140"/>
      <c r="BP1091" s="140"/>
      <c r="BQ1091" s="140"/>
      <c r="BR1091" s="140"/>
      <c r="BS1091" s="140"/>
      <c r="BT1091" s="140"/>
      <c r="BU1091" s="140"/>
      <c r="BV1091" s="140"/>
      <c r="BW1091" s="140"/>
      <c r="BX1091" s="140"/>
      <c r="BY1091" s="140"/>
      <c r="BZ1091" s="141"/>
      <c r="CA1091" s="141"/>
      <c r="CB1091" s="141"/>
      <c r="CC1091" s="141"/>
      <c r="CD1091" s="141"/>
      <c r="CE1091" s="141"/>
      <c r="CF1091" s="141"/>
    </row>
    <row r="1092" spans="61:84" s="139" customFormat="1" ht="12.75" hidden="1">
      <c r="BI1092" s="140"/>
      <c r="BJ1092" s="140"/>
      <c r="BK1092" s="140"/>
      <c r="BL1092" s="140"/>
      <c r="BM1092" s="140"/>
      <c r="BN1092" s="140"/>
      <c r="BO1092" s="140"/>
      <c r="BP1092" s="140"/>
      <c r="BQ1092" s="140"/>
      <c r="BR1092" s="140"/>
      <c r="BS1092" s="140"/>
      <c r="BT1092" s="140"/>
      <c r="BU1092" s="140"/>
      <c r="BV1092" s="140"/>
      <c r="BW1092" s="140"/>
      <c r="BX1092" s="140"/>
      <c r="BY1092" s="140"/>
      <c r="BZ1092" s="141"/>
      <c r="CA1092" s="141"/>
      <c r="CB1092" s="141"/>
      <c r="CC1092" s="141"/>
      <c r="CD1092" s="141"/>
      <c r="CE1092" s="141"/>
      <c r="CF1092" s="141"/>
    </row>
    <row r="1093" spans="61:84" s="139" customFormat="1" ht="12.75" hidden="1">
      <c r="BI1093" s="140"/>
      <c r="BJ1093" s="140"/>
      <c r="BK1093" s="140"/>
      <c r="BL1093" s="140"/>
      <c r="BM1093" s="140"/>
      <c r="BN1093" s="140"/>
      <c r="BO1093" s="140"/>
      <c r="BP1093" s="140"/>
      <c r="BQ1093" s="140"/>
      <c r="BR1093" s="140"/>
      <c r="BS1093" s="140"/>
      <c r="BT1093" s="140"/>
      <c r="BU1093" s="140"/>
      <c r="BV1093" s="140"/>
      <c r="BW1093" s="140"/>
      <c r="BX1093" s="140"/>
      <c r="BY1093" s="140"/>
      <c r="BZ1093" s="141"/>
      <c r="CA1093" s="141"/>
      <c r="CB1093" s="141"/>
      <c r="CC1093" s="141"/>
      <c r="CD1093" s="141"/>
      <c r="CE1093" s="141"/>
      <c r="CF1093" s="141"/>
    </row>
    <row r="1094" spans="61:84" s="139" customFormat="1" ht="12.75" hidden="1">
      <c r="BI1094" s="140"/>
      <c r="BJ1094" s="140"/>
      <c r="BK1094" s="140"/>
      <c r="BL1094" s="140"/>
      <c r="BM1094" s="140"/>
      <c r="BN1094" s="140"/>
      <c r="BO1094" s="140"/>
      <c r="BP1094" s="140"/>
      <c r="BQ1094" s="140"/>
      <c r="BR1094" s="140"/>
      <c r="BS1094" s="140"/>
      <c r="BT1094" s="140"/>
      <c r="BU1094" s="140"/>
      <c r="BV1094" s="140"/>
      <c r="BW1094" s="140"/>
      <c r="BX1094" s="140"/>
      <c r="BY1094" s="140"/>
      <c r="BZ1094" s="141"/>
      <c r="CA1094" s="141"/>
      <c r="CB1094" s="141"/>
      <c r="CC1094" s="141"/>
      <c r="CD1094" s="141"/>
      <c r="CE1094" s="141"/>
      <c r="CF1094" s="141"/>
    </row>
    <row r="1095" spans="61:84" s="139" customFormat="1" ht="12.75" hidden="1">
      <c r="BI1095" s="140"/>
      <c r="BJ1095" s="140"/>
      <c r="BK1095" s="140"/>
      <c r="BL1095" s="140"/>
      <c r="BM1095" s="140"/>
      <c r="BN1095" s="140"/>
      <c r="BO1095" s="140"/>
      <c r="BP1095" s="140"/>
      <c r="BQ1095" s="140"/>
      <c r="BR1095" s="140"/>
      <c r="BS1095" s="140"/>
      <c r="BT1095" s="140"/>
      <c r="BU1095" s="140"/>
      <c r="BV1095" s="140"/>
      <c r="BW1095" s="140"/>
      <c r="BX1095" s="140"/>
      <c r="BY1095" s="140"/>
      <c r="BZ1095" s="141"/>
      <c r="CA1095" s="141"/>
      <c r="CB1095" s="141"/>
      <c r="CC1095" s="141"/>
      <c r="CD1095" s="141"/>
      <c r="CE1095" s="141"/>
      <c r="CF1095" s="141"/>
    </row>
    <row r="1096" spans="61:84" s="139" customFormat="1" ht="12.75" hidden="1">
      <c r="BI1096" s="140"/>
      <c r="BJ1096" s="140"/>
      <c r="BK1096" s="140"/>
      <c r="BL1096" s="140"/>
      <c r="BM1096" s="140"/>
      <c r="BN1096" s="140"/>
      <c r="BO1096" s="140"/>
      <c r="BP1096" s="140"/>
      <c r="BQ1096" s="140"/>
      <c r="BR1096" s="140"/>
      <c r="BS1096" s="140"/>
      <c r="BT1096" s="140"/>
      <c r="BU1096" s="140"/>
      <c r="BV1096" s="140"/>
      <c r="BW1096" s="140"/>
      <c r="BX1096" s="140"/>
      <c r="BY1096" s="140"/>
      <c r="BZ1096" s="141"/>
      <c r="CA1096" s="141"/>
      <c r="CB1096" s="141"/>
      <c r="CC1096" s="141"/>
      <c r="CD1096" s="141"/>
      <c r="CE1096" s="141"/>
      <c r="CF1096" s="141"/>
    </row>
    <row r="1097" spans="61:84" s="139" customFormat="1" ht="12.75" hidden="1">
      <c r="BI1097" s="140"/>
      <c r="BJ1097" s="140"/>
      <c r="BK1097" s="140"/>
      <c r="BL1097" s="140"/>
      <c r="BM1097" s="140"/>
      <c r="BN1097" s="140"/>
      <c r="BO1097" s="140"/>
      <c r="BP1097" s="140"/>
      <c r="BQ1097" s="140"/>
      <c r="BR1097" s="140"/>
      <c r="BS1097" s="140"/>
      <c r="BT1097" s="140"/>
      <c r="BU1097" s="140"/>
      <c r="BV1097" s="140"/>
      <c r="BW1097" s="140"/>
      <c r="BX1097" s="140"/>
      <c r="BY1097" s="140"/>
      <c r="BZ1097" s="141"/>
      <c r="CA1097" s="141"/>
      <c r="CB1097" s="141"/>
      <c r="CC1097" s="141"/>
      <c r="CD1097" s="141"/>
      <c r="CE1097" s="141"/>
      <c r="CF1097" s="141"/>
    </row>
    <row r="1098" spans="61:84" s="139" customFormat="1" ht="12.75" hidden="1">
      <c r="BI1098" s="140"/>
      <c r="BJ1098" s="140"/>
      <c r="BK1098" s="140"/>
      <c r="BL1098" s="140"/>
      <c r="BM1098" s="140"/>
      <c r="BN1098" s="140"/>
      <c r="BO1098" s="140"/>
      <c r="BP1098" s="140"/>
      <c r="BQ1098" s="140"/>
      <c r="BR1098" s="140"/>
      <c r="BS1098" s="140"/>
      <c r="BT1098" s="140"/>
      <c r="BU1098" s="140"/>
      <c r="BV1098" s="140"/>
      <c r="BW1098" s="140"/>
      <c r="BX1098" s="140"/>
      <c r="BY1098" s="140"/>
      <c r="BZ1098" s="141"/>
      <c r="CA1098" s="141"/>
      <c r="CB1098" s="141"/>
      <c r="CC1098" s="141"/>
      <c r="CD1098" s="141"/>
      <c r="CE1098" s="141"/>
      <c r="CF1098" s="141"/>
    </row>
    <row r="1099" spans="61:84" s="139" customFormat="1" ht="12.75" hidden="1">
      <c r="BI1099" s="140"/>
      <c r="BJ1099" s="140"/>
      <c r="BK1099" s="140"/>
      <c r="BL1099" s="140"/>
      <c r="BM1099" s="140"/>
      <c r="BN1099" s="140"/>
      <c r="BO1099" s="140"/>
      <c r="BP1099" s="140"/>
      <c r="BQ1099" s="140"/>
      <c r="BR1099" s="140"/>
      <c r="BS1099" s="140"/>
      <c r="BT1099" s="140"/>
      <c r="BU1099" s="140"/>
      <c r="BV1099" s="140"/>
      <c r="BW1099" s="140"/>
      <c r="BX1099" s="140"/>
      <c r="BY1099" s="140"/>
      <c r="BZ1099" s="141"/>
      <c r="CA1099" s="141"/>
      <c r="CB1099" s="141"/>
      <c r="CC1099" s="141"/>
      <c r="CD1099" s="141"/>
      <c r="CE1099" s="141"/>
      <c r="CF1099" s="141"/>
    </row>
    <row r="1100" spans="61:84" s="139" customFormat="1" ht="12.75" hidden="1">
      <c r="BI1100" s="140"/>
      <c r="BJ1100" s="140"/>
      <c r="BK1100" s="140"/>
      <c r="BL1100" s="140"/>
      <c r="BM1100" s="140"/>
      <c r="BN1100" s="140"/>
      <c r="BO1100" s="140"/>
      <c r="BP1100" s="140"/>
      <c r="BQ1100" s="140"/>
      <c r="BR1100" s="140"/>
      <c r="BS1100" s="140"/>
      <c r="BT1100" s="140"/>
      <c r="BU1100" s="140"/>
      <c r="BV1100" s="140"/>
      <c r="BW1100" s="140"/>
      <c r="BX1100" s="140"/>
      <c r="BY1100" s="140"/>
      <c r="BZ1100" s="141"/>
      <c r="CA1100" s="141"/>
      <c r="CB1100" s="141"/>
      <c r="CC1100" s="141"/>
      <c r="CD1100" s="141"/>
      <c r="CE1100" s="141"/>
      <c r="CF1100" s="141"/>
    </row>
    <row r="1101" spans="61:84" s="139" customFormat="1" ht="12.75" hidden="1">
      <c r="BI1101" s="140"/>
      <c r="BJ1101" s="140"/>
      <c r="BK1101" s="140"/>
      <c r="BL1101" s="140"/>
      <c r="BM1101" s="140"/>
      <c r="BN1101" s="140"/>
      <c r="BO1101" s="140"/>
      <c r="BP1101" s="140"/>
      <c r="BQ1101" s="140"/>
      <c r="BR1101" s="140"/>
      <c r="BS1101" s="140"/>
      <c r="BT1101" s="140"/>
      <c r="BU1101" s="140"/>
      <c r="BV1101" s="140"/>
      <c r="BW1101" s="140"/>
      <c r="BX1101" s="140"/>
      <c r="BY1101" s="140"/>
      <c r="BZ1101" s="141"/>
      <c r="CA1101" s="141"/>
      <c r="CB1101" s="141"/>
      <c r="CC1101" s="141"/>
      <c r="CD1101" s="141"/>
      <c r="CE1101" s="141"/>
      <c r="CF1101" s="141"/>
    </row>
    <row r="1102" spans="61:84" s="139" customFormat="1" ht="12.75" hidden="1">
      <c r="BI1102" s="140"/>
      <c r="BJ1102" s="140"/>
      <c r="BK1102" s="140"/>
      <c r="BL1102" s="140"/>
      <c r="BM1102" s="140"/>
      <c r="BN1102" s="140"/>
      <c r="BO1102" s="140"/>
      <c r="BP1102" s="140"/>
      <c r="BQ1102" s="140"/>
      <c r="BR1102" s="140"/>
      <c r="BS1102" s="140"/>
      <c r="BT1102" s="140"/>
      <c r="BU1102" s="140"/>
      <c r="BV1102" s="140"/>
      <c r="BW1102" s="140"/>
      <c r="BX1102" s="140"/>
      <c r="BY1102" s="140"/>
      <c r="BZ1102" s="141"/>
      <c r="CA1102" s="141"/>
      <c r="CB1102" s="141"/>
      <c r="CC1102" s="141"/>
      <c r="CD1102" s="141"/>
      <c r="CE1102" s="141"/>
      <c r="CF1102" s="141"/>
    </row>
    <row r="1103" spans="61:84" s="139" customFormat="1" ht="12.75" hidden="1">
      <c r="BI1103" s="140"/>
      <c r="BJ1103" s="140"/>
      <c r="BK1103" s="140"/>
      <c r="BL1103" s="140"/>
      <c r="BM1103" s="140"/>
      <c r="BN1103" s="140"/>
      <c r="BO1103" s="140"/>
      <c r="BP1103" s="140"/>
      <c r="BQ1103" s="140"/>
      <c r="BR1103" s="140"/>
      <c r="BS1103" s="140"/>
      <c r="BT1103" s="140"/>
      <c r="BU1103" s="140"/>
      <c r="BV1103" s="140"/>
      <c r="BW1103" s="140"/>
      <c r="BX1103" s="140"/>
      <c r="BY1103" s="140"/>
      <c r="BZ1103" s="141"/>
      <c r="CA1103" s="141"/>
      <c r="CB1103" s="141"/>
      <c r="CC1103" s="141"/>
      <c r="CD1103" s="141"/>
      <c r="CE1103" s="141"/>
      <c r="CF1103" s="141"/>
    </row>
    <row r="1104" spans="61:84" s="139" customFormat="1" ht="12.75" hidden="1">
      <c r="BI1104" s="140"/>
      <c r="BJ1104" s="140"/>
      <c r="BK1104" s="140"/>
      <c r="BL1104" s="140"/>
      <c r="BM1104" s="140"/>
      <c r="BN1104" s="140"/>
      <c r="BO1104" s="140"/>
      <c r="BP1104" s="140"/>
      <c r="BQ1104" s="140"/>
      <c r="BR1104" s="140"/>
      <c r="BS1104" s="140"/>
      <c r="BT1104" s="140"/>
      <c r="BU1104" s="140"/>
      <c r="BV1104" s="140"/>
      <c r="BW1104" s="140"/>
      <c r="BX1104" s="140"/>
      <c r="BY1104" s="140"/>
      <c r="BZ1104" s="141"/>
      <c r="CA1104" s="141"/>
      <c r="CB1104" s="141"/>
      <c r="CC1104" s="141"/>
      <c r="CD1104" s="141"/>
      <c r="CE1104" s="141"/>
      <c r="CF1104" s="141"/>
    </row>
    <row r="1105" spans="61:84" s="139" customFormat="1" ht="12.75" hidden="1">
      <c r="BI1105" s="140"/>
      <c r="BJ1105" s="140"/>
      <c r="BK1105" s="140"/>
      <c r="BL1105" s="140"/>
      <c r="BM1105" s="140"/>
      <c r="BN1105" s="140"/>
      <c r="BO1105" s="140"/>
      <c r="BP1105" s="140"/>
      <c r="BQ1105" s="140"/>
      <c r="BR1105" s="140"/>
      <c r="BS1105" s="140"/>
      <c r="BT1105" s="140"/>
      <c r="BU1105" s="140"/>
      <c r="BV1105" s="140"/>
      <c r="BW1105" s="140"/>
      <c r="BX1105" s="140"/>
      <c r="BY1105" s="140"/>
      <c r="BZ1105" s="141"/>
      <c r="CA1105" s="141"/>
      <c r="CB1105" s="141"/>
      <c r="CC1105" s="141"/>
      <c r="CD1105" s="141"/>
      <c r="CE1105" s="141"/>
      <c r="CF1105" s="141"/>
    </row>
    <row r="1106" spans="61:84" s="139" customFormat="1" ht="12.75" hidden="1">
      <c r="BI1106" s="140"/>
      <c r="BJ1106" s="140"/>
      <c r="BK1106" s="140"/>
      <c r="BL1106" s="140"/>
      <c r="BM1106" s="140"/>
      <c r="BN1106" s="140"/>
      <c r="BO1106" s="140"/>
      <c r="BP1106" s="140"/>
      <c r="BQ1106" s="140"/>
      <c r="BR1106" s="140"/>
      <c r="BS1106" s="140"/>
      <c r="BT1106" s="140"/>
      <c r="BU1106" s="140"/>
      <c r="BV1106" s="140"/>
      <c r="BW1106" s="140"/>
      <c r="BX1106" s="140"/>
      <c r="BY1106" s="140"/>
      <c r="BZ1106" s="141"/>
      <c r="CA1106" s="141"/>
      <c r="CB1106" s="141"/>
      <c r="CC1106" s="141"/>
      <c r="CD1106" s="141"/>
      <c r="CE1106" s="141"/>
      <c r="CF1106" s="141"/>
    </row>
    <row r="1107" spans="61:84" s="139" customFormat="1" ht="12.75" hidden="1">
      <c r="BI1107" s="140"/>
      <c r="BJ1107" s="140"/>
      <c r="BK1107" s="140"/>
      <c r="BL1107" s="140"/>
      <c r="BM1107" s="140"/>
      <c r="BN1107" s="140"/>
      <c r="BO1107" s="140"/>
      <c r="BP1107" s="140"/>
      <c r="BQ1107" s="140"/>
      <c r="BR1107" s="140"/>
      <c r="BS1107" s="140"/>
      <c r="BT1107" s="140"/>
      <c r="BU1107" s="140"/>
      <c r="BV1107" s="140"/>
      <c r="BW1107" s="140"/>
      <c r="BX1107" s="140"/>
      <c r="BY1107" s="140"/>
      <c r="BZ1107" s="141"/>
      <c r="CA1107" s="141"/>
      <c r="CB1107" s="141"/>
      <c r="CC1107" s="141"/>
      <c r="CD1107" s="141"/>
      <c r="CE1107" s="141"/>
      <c r="CF1107" s="141"/>
    </row>
    <row r="1108" spans="61:84" s="139" customFormat="1" ht="12.75" hidden="1">
      <c r="BI1108" s="140"/>
      <c r="BJ1108" s="140"/>
      <c r="BK1108" s="140"/>
      <c r="BL1108" s="140"/>
      <c r="BM1108" s="140"/>
      <c r="BN1108" s="140"/>
      <c r="BO1108" s="140"/>
      <c r="BP1108" s="140"/>
      <c r="BQ1108" s="140"/>
      <c r="BR1108" s="140"/>
      <c r="BS1108" s="140"/>
      <c r="BT1108" s="140"/>
      <c r="BU1108" s="140"/>
      <c r="BV1108" s="140"/>
      <c r="BW1108" s="140"/>
      <c r="BX1108" s="140"/>
      <c r="BY1108" s="140"/>
      <c r="BZ1108" s="141"/>
      <c r="CA1108" s="141"/>
      <c r="CB1108" s="141"/>
      <c r="CC1108" s="141"/>
      <c r="CD1108" s="141"/>
      <c r="CE1108" s="141"/>
      <c r="CF1108" s="141"/>
    </row>
    <row r="1109" spans="61:84" s="139" customFormat="1" ht="12.75" hidden="1">
      <c r="BI1109" s="140"/>
      <c r="BJ1109" s="140"/>
      <c r="BK1109" s="140"/>
      <c r="BL1109" s="140"/>
      <c r="BM1109" s="140"/>
      <c r="BN1109" s="140"/>
      <c r="BO1109" s="140"/>
      <c r="BP1109" s="140"/>
      <c r="BQ1109" s="140"/>
      <c r="BR1109" s="140"/>
      <c r="BS1109" s="140"/>
      <c r="BT1109" s="140"/>
      <c r="BU1109" s="140"/>
      <c r="BV1109" s="140"/>
      <c r="BW1109" s="140"/>
      <c r="BX1109" s="140"/>
      <c r="BY1109" s="140"/>
      <c r="BZ1109" s="141"/>
      <c r="CA1109" s="141"/>
      <c r="CB1109" s="141"/>
      <c r="CC1109" s="141"/>
      <c r="CD1109" s="141"/>
      <c r="CE1109" s="141"/>
      <c r="CF1109" s="141"/>
    </row>
    <row r="1110" spans="61:84" s="139" customFormat="1" ht="12.75" hidden="1">
      <c r="BI1110" s="140"/>
      <c r="BJ1110" s="140"/>
      <c r="BK1110" s="140"/>
      <c r="BL1110" s="140"/>
      <c r="BM1110" s="140"/>
      <c r="BN1110" s="140"/>
      <c r="BO1110" s="140"/>
      <c r="BP1110" s="140"/>
      <c r="BQ1110" s="140"/>
      <c r="BR1110" s="140"/>
      <c r="BS1110" s="140"/>
      <c r="BT1110" s="140"/>
      <c r="BU1110" s="140"/>
      <c r="BV1110" s="140"/>
      <c r="BW1110" s="140"/>
      <c r="BX1110" s="140"/>
      <c r="BY1110" s="140"/>
      <c r="BZ1110" s="141"/>
      <c r="CA1110" s="141"/>
      <c r="CB1110" s="141"/>
      <c r="CC1110" s="141"/>
      <c r="CD1110" s="141"/>
      <c r="CE1110" s="141"/>
      <c r="CF1110" s="141"/>
    </row>
    <row r="1111" spans="61:84" s="139" customFormat="1" ht="12.75" hidden="1">
      <c r="BI1111" s="140"/>
      <c r="BJ1111" s="140"/>
      <c r="BK1111" s="140"/>
      <c r="BL1111" s="140"/>
      <c r="BM1111" s="140"/>
      <c r="BN1111" s="140"/>
      <c r="BO1111" s="140"/>
      <c r="BP1111" s="140"/>
      <c r="BQ1111" s="140"/>
      <c r="BR1111" s="140"/>
      <c r="BS1111" s="140"/>
      <c r="BT1111" s="140"/>
      <c r="BU1111" s="140"/>
      <c r="BV1111" s="140"/>
      <c r="BW1111" s="140"/>
      <c r="BX1111" s="140"/>
      <c r="BY1111" s="140"/>
      <c r="BZ1111" s="141"/>
      <c r="CA1111" s="141"/>
      <c r="CB1111" s="141"/>
      <c r="CC1111" s="141"/>
      <c r="CD1111" s="141"/>
      <c r="CE1111" s="141"/>
      <c r="CF1111" s="141"/>
    </row>
    <row r="1112" spans="61:84" s="139" customFormat="1" ht="12.75" hidden="1">
      <c r="BI1112" s="140"/>
      <c r="BJ1112" s="140"/>
      <c r="BK1112" s="140"/>
      <c r="BL1112" s="140"/>
      <c r="BM1112" s="140"/>
      <c r="BN1112" s="140"/>
      <c r="BO1112" s="140"/>
      <c r="BP1112" s="140"/>
      <c r="BQ1112" s="140"/>
      <c r="BR1112" s="140"/>
      <c r="BS1112" s="140"/>
      <c r="BT1112" s="140"/>
      <c r="BU1112" s="140"/>
      <c r="BV1112" s="140"/>
      <c r="BW1112" s="140"/>
      <c r="BX1112" s="140"/>
      <c r="BY1112" s="140"/>
      <c r="BZ1112" s="141"/>
      <c r="CA1112" s="141"/>
      <c r="CB1112" s="141"/>
      <c r="CC1112" s="141"/>
      <c r="CD1112" s="141"/>
      <c r="CE1112" s="141"/>
      <c r="CF1112" s="141"/>
    </row>
    <row r="1113" spans="61:84" s="139" customFormat="1" ht="12.75" hidden="1">
      <c r="BI1113" s="140"/>
      <c r="BJ1113" s="140"/>
      <c r="BK1113" s="140"/>
      <c r="BL1113" s="140"/>
      <c r="BM1113" s="140"/>
      <c r="BN1113" s="140"/>
      <c r="BO1113" s="140"/>
      <c r="BP1113" s="140"/>
      <c r="BQ1113" s="140"/>
      <c r="BR1113" s="140"/>
      <c r="BS1113" s="140"/>
      <c r="BT1113" s="140"/>
      <c r="BU1113" s="140"/>
      <c r="BV1113" s="140"/>
      <c r="BW1113" s="140"/>
      <c r="BX1113" s="140"/>
      <c r="BY1113" s="140"/>
      <c r="BZ1113" s="141"/>
      <c r="CA1113" s="141"/>
      <c r="CB1113" s="141"/>
      <c r="CC1113" s="141"/>
      <c r="CD1113" s="141"/>
      <c r="CE1113" s="141"/>
      <c r="CF1113" s="141"/>
    </row>
    <row r="1114" spans="61:84" s="139" customFormat="1" ht="12.75" hidden="1">
      <c r="BI1114" s="140"/>
      <c r="BJ1114" s="140"/>
      <c r="BK1114" s="140"/>
      <c r="BL1114" s="140"/>
      <c r="BM1114" s="140"/>
      <c r="BN1114" s="140"/>
      <c r="BO1114" s="140"/>
      <c r="BP1114" s="140"/>
      <c r="BQ1114" s="140"/>
      <c r="BR1114" s="140"/>
      <c r="BS1114" s="140"/>
      <c r="BT1114" s="140"/>
      <c r="BU1114" s="140"/>
      <c r="BV1114" s="140"/>
      <c r="BW1114" s="140"/>
      <c r="BX1114" s="140"/>
      <c r="BY1114" s="140"/>
      <c r="BZ1114" s="141"/>
      <c r="CA1114" s="141"/>
      <c r="CB1114" s="141"/>
      <c r="CC1114" s="141"/>
      <c r="CD1114" s="141"/>
      <c r="CE1114" s="141"/>
      <c r="CF1114" s="141"/>
    </row>
    <row r="1115" spans="61:84" s="139" customFormat="1" ht="12.75" hidden="1">
      <c r="BI1115" s="140"/>
      <c r="BJ1115" s="140"/>
      <c r="BK1115" s="140"/>
      <c r="BL1115" s="140"/>
      <c r="BM1115" s="140"/>
      <c r="BN1115" s="140"/>
      <c r="BO1115" s="140"/>
      <c r="BP1115" s="140"/>
      <c r="BQ1115" s="140"/>
      <c r="BR1115" s="140"/>
      <c r="BS1115" s="140"/>
      <c r="BT1115" s="140"/>
      <c r="BU1115" s="140"/>
      <c r="BV1115" s="140"/>
      <c r="BW1115" s="140"/>
      <c r="BX1115" s="140"/>
      <c r="BY1115" s="140"/>
      <c r="BZ1115" s="141"/>
      <c r="CA1115" s="141"/>
      <c r="CB1115" s="141"/>
      <c r="CC1115" s="141"/>
      <c r="CD1115" s="141"/>
      <c r="CE1115" s="141"/>
      <c r="CF1115" s="141"/>
    </row>
    <row r="1116" spans="61:84" s="139" customFormat="1" ht="12.75" hidden="1">
      <c r="BI1116" s="140"/>
      <c r="BJ1116" s="140"/>
      <c r="BK1116" s="140"/>
      <c r="BL1116" s="140"/>
      <c r="BM1116" s="140"/>
      <c r="BN1116" s="140"/>
      <c r="BO1116" s="140"/>
      <c r="BP1116" s="140"/>
      <c r="BQ1116" s="140"/>
      <c r="BR1116" s="140"/>
      <c r="BS1116" s="140"/>
      <c r="BT1116" s="140"/>
      <c r="BU1116" s="140"/>
      <c r="BV1116" s="140"/>
      <c r="BW1116" s="140"/>
      <c r="BX1116" s="140"/>
      <c r="BY1116" s="140"/>
      <c r="BZ1116" s="141"/>
      <c r="CA1116" s="141"/>
      <c r="CB1116" s="141"/>
      <c r="CC1116" s="141"/>
      <c r="CD1116" s="141"/>
      <c r="CE1116" s="141"/>
      <c r="CF1116" s="141"/>
    </row>
    <row r="1117" spans="61:84" s="139" customFormat="1" ht="12.75" hidden="1">
      <c r="BI1117" s="140"/>
      <c r="BJ1117" s="140"/>
      <c r="BK1117" s="140"/>
      <c r="BL1117" s="140"/>
      <c r="BM1117" s="140"/>
      <c r="BN1117" s="140"/>
      <c r="BO1117" s="140"/>
      <c r="BP1117" s="140"/>
      <c r="BQ1117" s="140"/>
      <c r="BR1117" s="140"/>
      <c r="BS1117" s="140"/>
      <c r="BT1117" s="140"/>
      <c r="BU1117" s="140"/>
      <c r="BV1117" s="140"/>
      <c r="BW1117" s="140"/>
      <c r="BX1117" s="140"/>
      <c r="BY1117" s="140"/>
      <c r="BZ1117" s="141"/>
      <c r="CA1117" s="141"/>
      <c r="CB1117" s="141"/>
      <c r="CC1117" s="141"/>
      <c r="CD1117" s="141"/>
      <c r="CE1117" s="141"/>
      <c r="CF1117" s="141"/>
    </row>
    <row r="1118" spans="61:84" s="139" customFormat="1" ht="12.75" hidden="1">
      <c r="BI1118" s="140"/>
      <c r="BJ1118" s="140"/>
      <c r="BK1118" s="140"/>
      <c r="BL1118" s="140"/>
      <c r="BM1118" s="140"/>
      <c r="BN1118" s="140"/>
      <c r="BO1118" s="140"/>
      <c r="BP1118" s="140"/>
      <c r="BQ1118" s="140"/>
      <c r="BR1118" s="140"/>
      <c r="BS1118" s="140"/>
      <c r="BT1118" s="140"/>
      <c r="BU1118" s="140"/>
      <c r="BV1118" s="140"/>
      <c r="BW1118" s="140"/>
      <c r="BX1118" s="140"/>
      <c r="BY1118" s="140"/>
      <c r="BZ1118" s="141"/>
      <c r="CA1118" s="141"/>
      <c r="CB1118" s="141"/>
      <c r="CC1118" s="141"/>
      <c r="CD1118" s="141"/>
      <c r="CE1118" s="141"/>
      <c r="CF1118" s="141"/>
    </row>
    <row r="1119" spans="61:84" s="139" customFormat="1" ht="12.75" hidden="1">
      <c r="BI1119" s="140"/>
      <c r="BJ1119" s="140"/>
      <c r="BK1119" s="140"/>
      <c r="BL1119" s="140"/>
      <c r="BM1119" s="140"/>
      <c r="BN1119" s="140"/>
      <c r="BO1119" s="140"/>
      <c r="BP1119" s="140"/>
      <c r="BQ1119" s="140"/>
      <c r="BR1119" s="140"/>
      <c r="BS1119" s="140"/>
      <c r="BT1119" s="140"/>
      <c r="BU1119" s="140"/>
      <c r="BV1119" s="140"/>
      <c r="BW1119" s="140"/>
      <c r="BX1119" s="140"/>
      <c r="BY1119" s="140"/>
      <c r="BZ1119" s="141"/>
      <c r="CA1119" s="141"/>
      <c r="CB1119" s="141"/>
      <c r="CC1119" s="141"/>
      <c r="CD1119" s="141"/>
      <c r="CE1119" s="141"/>
      <c r="CF1119" s="141"/>
    </row>
    <row r="1120" spans="61:84" s="139" customFormat="1" ht="12.75" hidden="1">
      <c r="BI1120" s="140"/>
      <c r="BJ1120" s="140"/>
      <c r="BK1120" s="140"/>
      <c r="BL1120" s="140"/>
      <c r="BM1120" s="140"/>
      <c r="BN1120" s="140"/>
      <c r="BO1120" s="140"/>
      <c r="BP1120" s="140"/>
      <c r="BQ1120" s="140"/>
      <c r="BR1120" s="140"/>
      <c r="BS1120" s="140"/>
      <c r="BT1120" s="140"/>
      <c r="BU1120" s="140"/>
      <c r="BV1120" s="140"/>
      <c r="BW1120" s="140"/>
      <c r="BX1120" s="140"/>
      <c r="BY1120" s="140"/>
      <c r="BZ1120" s="141"/>
      <c r="CA1120" s="141"/>
      <c r="CB1120" s="141"/>
      <c r="CC1120" s="141"/>
      <c r="CD1120" s="141"/>
      <c r="CE1120" s="141"/>
      <c r="CF1120" s="141"/>
    </row>
    <row r="1121" spans="61:84" s="139" customFormat="1" ht="12.75" hidden="1">
      <c r="BI1121" s="140"/>
      <c r="BJ1121" s="140"/>
      <c r="BK1121" s="140"/>
      <c r="BL1121" s="140"/>
      <c r="BM1121" s="140"/>
      <c r="BN1121" s="140"/>
      <c r="BO1121" s="140"/>
      <c r="BP1121" s="140"/>
      <c r="BQ1121" s="140"/>
      <c r="BR1121" s="140"/>
      <c r="BS1121" s="140"/>
      <c r="BT1121" s="140"/>
      <c r="BU1121" s="140"/>
      <c r="BV1121" s="140"/>
      <c r="BW1121" s="140"/>
      <c r="BX1121" s="140"/>
      <c r="BY1121" s="140"/>
      <c r="BZ1121" s="141"/>
      <c r="CA1121" s="141"/>
      <c r="CB1121" s="141"/>
      <c r="CC1121" s="141"/>
      <c r="CD1121" s="141"/>
      <c r="CE1121" s="141"/>
      <c r="CF1121" s="141"/>
    </row>
    <row r="1122" spans="61:84" s="139" customFormat="1" ht="12.75" hidden="1">
      <c r="BI1122" s="140"/>
      <c r="BJ1122" s="140"/>
      <c r="BK1122" s="140"/>
      <c r="BL1122" s="140"/>
      <c r="BM1122" s="140"/>
      <c r="BN1122" s="140"/>
      <c r="BO1122" s="140"/>
      <c r="BP1122" s="140"/>
      <c r="BQ1122" s="140"/>
      <c r="BR1122" s="140"/>
      <c r="BS1122" s="140"/>
      <c r="BT1122" s="140"/>
      <c r="BU1122" s="140"/>
      <c r="BV1122" s="140"/>
      <c r="BW1122" s="140"/>
      <c r="BX1122" s="140"/>
      <c r="BY1122" s="140"/>
      <c r="BZ1122" s="141"/>
      <c r="CA1122" s="141"/>
      <c r="CB1122" s="141"/>
      <c r="CC1122" s="141"/>
      <c r="CD1122" s="141"/>
      <c r="CE1122" s="141"/>
      <c r="CF1122" s="141"/>
    </row>
    <row r="1123" spans="61:84" s="139" customFormat="1" ht="12.75" hidden="1">
      <c r="BI1123" s="140"/>
      <c r="BJ1123" s="140"/>
      <c r="BK1123" s="140"/>
      <c r="BL1123" s="140"/>
      <c r="BM1123" s="140"/>
      <c r="BN1123" s="140"/>
      <c r="BO1123" s="140"/>
      <c r="BP1123" s="140"/>
      <c r="BQ1123" s="140"/>
      <c r="BR1123" s="140"/>
      <c r="BS1123" s="140"/>
      <c r="BT1123" s="140"/>
      <c r="BU1123" s="140"/>
      <c r="BV1123" s="140"/>
      <c r="BW1123" s="140"/>
      <c r="BX1123" s="140"/>
      <c r="BY1123" s="140"/>
      <c r="BZ1123" s="141"/>
      <c r="CA1123" s="141"/>
      <c r="CB1123" s="141"/>
      <c r="CC1123" s="141"/>
      <c r="CD1123" s="141"/>
      <c r="CE1123" s="141"/>
      <c r="CF1123" s="141"/>
    </row>
    <row r="1124" spans="61:84" s="139" customFormat="1" ht="12.75" hidden="1">
      <c r="BI1124" s="140"/>
      <c r="BJ1124" s="140"/>
      <c r="BK1124" s="140"/>
      <c r="BL1124" s="140"/>
      <c r="BM1124" s="140"/>
      <c r="BN1124" s="140"/>
      <c r="BO1124" s="140"/>
      <c r="BP1124" s="140"/>
      <c r="BQ1124" s="140"/>
      <c r="BR1124" s="140"/>
      <c r="BS1124" s="140"/>
      <c r="BT1124" s="140"/>
      <c r="BU1124" s="140"/>
      <c r="BV1124" s="140"/>
      <c r="BW1124" s="140"/>
      <c r="BX1124" s="140"/>
      <c r="BY1124" s="140"/>
      <c r="BZ1124" s="141"/>
      <c r="CA1124" s="141"/>
      <c r="CB1124" s="141"/>
      <c r="CC1124" s="141"/>
      <c r="CD1124" s="141"/>
      <c r="CE1124" s="141"/>
      <c r="CF1124" s="141"/>
    </row>
    <row r="1125" spans="61:84" s="139" customFormat="1" ht="12.75" hidden="1">
      <c r="BI1125" s="140"/>
      <c r="BJ1125" s="140"/>
      <c r="BK1125" s="140"/>
      <c r="BL1125" s="140"/>
      <c r="BM1125" s="140"/>
      <c r="BN1125" s="140"/>
      <c r="BO1125" s="140"/>
      <c r="BP1125" s="140"/>
      <c r="BQ1125" s="140"/>
      <c r="BR1125" s="140"/>
      <c r="BS1125" s="140"/>
      <c r="BT1125" s="140"/>
      <c r="BU1125" s="140"/>
      <c r="BV1125" s="140"/>
      <c r="BW1125" s="140"/>
      <c r="BX1125" s="140"/>
      <c r="BY1125" s="140"/>
      <c r="BZ1125" s="141"/>
      <c r="CA1125" s="141"/>
      <c r="CB1125" s="141"/>
      <c r="CC1125" s="141"/>
      <c r="CD1125" s="141"/>
      <c r="CE1125" s="141"/>
      <c r="CF1125" s="141"/>
    </row>
    <row r="1126" spans="61:84" s="139" customFormat="1" ht="12.75" hidden="1">
      <c r="BI1126" s="140"/>
      <c r="BJ1126" s="140"/>
      <c r="BK1126" s="140"/>
      <c r="BL1126" s="140"/>
      <c r="BM1126" s="140"/>
      <c r="BN1126" s="140"/>
      <c r="BO1126" s="140"/>
      <c r="BP1126" s="140"/>
      <c r="BQ1126" s="140"/>
      <c r="BR1126" s="140"/>
      <c r="BS1126" s="140"/>
      <c r="BT1126" s="140"/>
      <c r="BU1126" s="140"/>
      <c r="BV1126" s="140"/>
      <c r="BW1126" s="140"/>
      <c r="BX1126" s="140"/>
      <c r="BY1126" s="140"/>
      <c r="BZ1126" s="141"/>
      <c r="CA1126" s="141"/>
      <c r="CB1126" s="141"/>
      <c r="CC1126" s="141"/>
      <c r="CD1126" s="141"/>
      <c r="CE1126" s="141"/>
      <c r="CF1126" s="141"/>
    </row>
    <row r="1127" spans="61:84" s="139" customFormat="1" ht="12.75" hidden="1">
      <c r="BI1127" s="140"/>
      <c r="BJ1127" s="140"/>
      <c r="BK1127" s="140"/>
      <c r="BL1127" s="140"/>
      <c r="BM1127" s="140"/>
      <c r="BN1127" s="140"/>
      <c r="BO1127" s="140"/>
      <c r="BP1127" s="140"/>
      <c r="BQ1127" s="140"/>
      <c r="BR1127" s="140"/>
      <c r="BS1127" s="140"/>
      <c r="BT1127" s="140"/>
      <c r="BU1127" s="140"/>
      <c r="BV1127" s="140"/>
      <c r="BW1127" s="140"/>
      <c r="BX1127" s="140"/>
      <c r="BY1127" s="140"/>
      <c r="BZ1127" s="141"/>
      <c r="CA1127" s="141"/>
      <c r="CB1127" s="141"/>
      <c r="CC1127" s="141"/>
      <c r="CD1127" s="141"/>
      <c r="CE1127" s="141"/>
      <c r="CF1127" s="141"/>
    </row>
    <row r="1128" spans="61:84" s="139" customFormat="1" ht="12.75" hidden="1">
      <c r="BI1128" s="140"/>
      <c r="BJ1128" s="140"/>
      <c r="BK1128" s="140"/>
      <c r="BL1128" s="140"/>
      <c r="BM1128" s="140"/>
      <c r="BN1128" s="140"/>
      <c r="BO1128" s="140"/>
      <c r="BP1128" s="140"/>
      <c r="BQ1128" s="140"/>
      <c r="BR1128" s="140"/>
      <c r="BS1128" s="140"/>
      <c r="BT1128" s="140"/>
      <c r="BU1128" s="140"/>
      <c r="BV1128" s="140"/>
      <c r="BW1128" s="140"/>
      <c r="BX1128" s="140"/>
      <c r="BY1128" s="140"/>
      <c r="BZ1128" s="141"/>
      <c r="CA1128" s="141"/>
      <c r="CB1128" s="141"/>
      <c r="CC1128" s="141"/>
      <c r="CD1128" s="141"/>
      <c r="CE1128" s="141"/>
      <c r="CF1128" s="141"/>
    </row>
    <row r="1129" spans="61:84" s="139" customFormat="1" ht="12.75" hidden="1">
      <c r="BI1129" s="140"/>
      <c r="BJ1129" s="140"/>
      <c r="BK1129" s="140"/>
      <c r="BL1129" s="140"/>
      <c r="BM1129" s="140"/>
      <c r="BN1129" s="140"/>
      <c r="BO1129" s="140"/>
      <c r="BP1129" s="140"/>
      <c r="BQ1129" s="140"/>
      <c r="BR1129" s="140"/>
      <c r="BS1129" s="140"/>
      <c r="BT1129" s="140"/>
      <c r="BU1129" s="140"/>
      <c r="BV1129" s="140"/>
      <c r="BW1129" s="140"/>
      <c r="BX1129" s="140"/>
      <c r="BY1129" s="140"/>
      <c r="BZ1129" s="141"/>
      <c r="CA1129" s="141"/>
      <c r="CB1129" s="141"/>
      <c r="CC1129" s="141"/>
      <c r="CD1129" s="141"/>
      <c r="CE1129" s="141"/>
      <c r="CF1129" s="141"/>
    </row>
    <row r="1130" spans="61:84" s="139" customFormat="1" ht="12.75" hidden="1">
      <c r="BI1130" s="140"/>
      <c r="BJ1130" s="140"/>
      <c r="BK1130" s="140"/>
      <c r="BL1130" s="140"/>
      <c r="BM1130" s="140"/>
      <c r="BN1130" s="140"/>
      <c r="BO1130" s="140"/>
      <c r="BP1130" s="140"/>
      <c r="BQ1130" s="140"/>
      <c r="BR1130" s="140"/>
      <c r="BS1130" s="140"/>
      <c r="BT1130" s="140"/>
      <c r="BU1130" s="140"/>
      <c r="BV1130" s="140"/>
      <c r="BW1130" s="140"/>
      <c r="BX1130" s="140"/>
      <c r="BY1130" s="140"/>
      <c r="BZ1130" s="141"/>
      <c r="CA1130" s="141"/>
      <c r="CB1130" s="141"/>
      <c r="CC1130" s="141"/>
      <c r="CD1130" s="141"/>
      <c r="CE1130" s="141"/>
      <c r="CF1130" s="141"/>
    </row>
    <row r="1131" spans="61:84" s="139" customFormat="1" ht="12.75" hidden="1">
      <c r="BI1131" s="140"/>
      <c r="BJ1131" s="140"/>
      <c r="BK1131" s="140"/>
      <c r="BL1131" s="140"/>
      <c r="BM1131" s="140"/>
      <c r="BN1131" s="140"/>
      <c r="BO1131" s="140"/>
      <c r="BP1131" s="140"/>
      <c r="BQ1131" s="140"/>
      <c r="BR1131" s="140"/>
      <c r="BS1131" s="140"/>
      <c r="BT1131" s="140"/>
      <c r="BU1131" s="140"/>
      <c r="BV1131" s="140"/>
      <c r="BW1131" s="140"/>
      <c r="BX1131" s="140"/>
      <c r="BY1131" s="140"/>
      <c r="BZ1131" s="141"/>
      <c r="CA1131" s="141"/>
      <c r="CB1131" s="141"/>
      <c r="CC1131" s="141"/>
      <c r="CD1131" s="141"/>
      <c r="CE1131" s="141"/>
      <c r="CF1131" s="141"/>
    </row>
    <row r="1132" spans="61:84" s="139" customFormat="1" ht="12.75" hidden="1">
      <c r="BI1132" s="140"/>
      <c r="BJ1132" s="140"/>
      <c r="BK1132" s="140"/>
      <c r="BL1132" s="140"/>
      <c r="BM1132" s="140"/>
      <c r="BN1132" s="140"/>
      <c r="BO1132" s="140"/>
      <c r="BP1132" s="140"/>
      <c r="BQ1132" s="140"/>
      <c r="BR1132" s="140"/>
      <c r="BS1132" s="140"/>
      <c r="BT1132" s="140"/>
      <c r="BU1132" s="140"/>
      <c r="BV1132" s="140"/>
      <c r="BW1132" s="140"/>
      <c r="BX1132" s="140"/>
      <c r="BY1132" s="140"/>
      <c r="BZ1132" s="141"/>
      <c r="CA1132" s="141"/>
      <c r="CB1132" s="141"/>
      <c r="CC1132" s="141"/>
      <c r="CD1132" s="141"/>
      <c r="CE1132" s="141"/>
      <c r="CF1132" s="141"/>
    </row>
    <row r="1133" spans="61:84" s="139" customFormat="1" ht="12.75" hidden="1">
      <c r="BI1133" s="140"/>
      <c r="BJ1133" s="140"/>
      <c r="BK1133" s="140"/>
      <c r="BL1133" s="140"/>
      <c r="BM1133" s="140"/>
      <c r="BN1133" s="140"/>
      <c r="BO1133" s="140"/>
      <c r="BP1133" s="140"/>
      <c r="BQ1133" s="140"/>
      <c r="BR1133" s="140"/>
      <c r="BS1133" s="140"/>
      <c r="BT1133" s="140"/>
      <c r="BU1133" s="140"/>
      <c r="BV1133" s="140"/>
      <c r="BW1133" s="140"/>
      <c r="BX1133" s="140"/>
      <c r="BY1133" s="140"/>
      <c r="BZ1133" s="141"/>
      <c r="CA1133" s="141"/>
      <c r="CB1133" s="141"/>
      <c r="CC1133" s="141"/>
      <c r="CD1133" s="141"/>
      <c r="CE1133" s="141"/>
      <c r="CF1133" s="141"/>
    </row>
    <row r="1134" spans="61:84" s="139" customFormat="1" ht="12.75" hidden="1">
      <c r="BI1134" s="140"/>
      <c r="BJ1134" s="140"/>
      <c r="BK1134" s="140"/>
      <c r="BL1134" s="140"/>
      <c r="BM1134" s="140"/>
      <c r="BN1134" s="140"/>
      <c r="BO1134" s="140"/>
      <c r="BP1134" s="140"/>
      <c r="BQ1134" s="140"/>
      <c r="BR1134" s="140"/>
      <c r="BS1134" s="140"/>
      <c r="BT1134" s="140"/>
      <c r="BU1134" s="140"/>
      <c r="BV1134" s="140"/>
      <c r="BW1134" s="140"/>
      <c r="BX1134" s="140"/>
      <c r="BY1134" s="140"/>
      <c r="BZ1134" s="141"/>
      <c r="CA1134" s="141"/>
      <c r="CB1134" s="141"/>
      <c r="CC1134" s="141"/>
      <c r="CD1134" s="141"/>
      <c r="CE1134" s="141"/>
      <c r="CF1134" s="141"/>
    </row>
    <row r="1135" spans="61:84" s="139" customFormat="1" ht="12.75" hidden="1">
      <c r="BI1135" s="140"/>
      <c r="BJ1135" s="140"/>
      <c r="BK1135" s="140"/>
      <c r="BL1135" s="140"/>
      <c r="BM1135" s="140"/>
      <c r="BN1135" s="140"/>
      <c r="BO1135" s="140"/>
      <c r="BP1135" s="140"/>
      <c r="BQ1135" s="140"/>
      <c r="BR1135" s="140"/>
      <c r="BS1135" s="140"/>
      <c r="BT1135" s="140"/>
      <c r="BU1135" s="140"/>
      <c r="BV1135" s="140"/>
      <c r="BW1135" s="140"/>
      <c r="BX1135" s="140"/>
      <c r="BY1135" s="140"/>
      <c r="BZ1135" s="141"/>
      <c r="CA1135" s="141"/>
      <c r="CB1135" s="141"/>
      <c r="CC1135" s="141"/>
      <c r="CD1135" s="141"/>
      <c r="CE1135" s="141"/>
      <c r="CF1135" s="141"/>
    </row>
    <row r="1136" spans="61:84" s="139" customFormat="1" ht="12.75" hidden="1">
      <c r="BI1136" s="140"/>
      <c r="BJ1136" s="140"/>
      <c r="BK1136" s="140"/>
      <c r="BL1136" s="140"/>
      <c r="BM1136" s="140"/>
      <c r="BN1136" s="140"/>
      <c r="BO1136" s="140"/>
      <c r="BP1136" s="140"/>
      <c r="BQ1136" s="140"/>
      <c r="BR1136" s="140"/>
      <c r="BS1136" s="140"/>
      <c r="BT1136" s="140"/>
      <c r="BU1136" s="140"/>
      <c r="BV1136" s="140"/>
      <c r="BW1136" s="140"/>
      <c r="BX1136" s="140"/>
      <c r="BY1136" s="140"/>
      <c r="BZ1136" s="141"/>
      <c r="CA1136" s="141"/>
      <c r="CB1136" s="141"/>
      <c r="CC1136" s="141"/>
      <c r="CD1136" s="141"/>
      <c r="CE1136" s="141"/>
      <c r="CF1136" s="141"/>
    </row>
    <row r="1137" spans="61:84" s="139" customFormat="1" ht="12.75" hidden="1">
      <c r="BI1137" s="140"/>
      <c r="BJ1137" s="140"/>
      <c r="BK1137" s="140"/>
      <c r="BL1137" s="140"/>
      <c r="BM1137" s="140"/>
      <c r="BN1137" s="140"/>
      <c r="BO1137" s="140"/>
      <c r="BP1137" s="140"/>
      <c r="BQ1137" s="140"/>
      <c r="BR1137" s="140"/>
      <c r="BS1137" s="140"/>
      <c r="BT1137" s="140"/>
      <c r="BU1137" s="140"/>
      <c r="BV1137" s="140"/>
      <c r="BW1137" s="140"/>
      <c r="BX1137" s="140"/>
      <c r="BY1137" s="140"/>
      <c r="BZ1137" s="141"/>
      <c r="CA1137" s="141"/>
      <c r="CB1137" s="141"/>
      <c r="CC1137" s="141"/>
      <c r="CD1137" s="141"/>
      <c r="CE1137" s="141"/>
      <c r="CF1137" s="141"/>
    </row>
    <row r="1138" spans="61:84" s="139" customFormat="1" ht="12.75" hidden="1">
      <c r="BI1138" s="140"/>
      <c r="BJ1138" s="140"/>
      <c r="BK1138" s="140"/>
      <c r="BL1138" s="140"/>
      <c r="BM1138" s="140"/>
      <c r="BN1138" s="140"/>
      <c r="BO1138" s="140"/>
      <c r="BP1138" s="140"/>
      <c r="BQ1138" s="140"/>
      <c r="BR1138" s="140"/>
      <c r="BS1138" s="140"/>
      <c r="BT1138" s="140"/>
      <c r="BU1138" s="140"/>
      <c r="BV1138" s="140"/>
      <c r="BW1138" s="140"/>
      <c r="BX1138" s="140"/>
      <c r="BY1138" s="140"/>
      <c r="BZ1138" s="141"/>
      <c r="CA1138" s="141"/>
      <c r="CB1138" s="141"/>
      <c r="CC1138" s="141"/>
      <c r="CD1138" s="141"/>
      <c r="CE1138" s="141"/>
      <c r="CF1138" s="141"/>
    </row>
    <row r="1139" spans="61:84" s="139" customFormat="1" ht="12.75" hidden="1">
      <c r="BI1139" s="140"/>
      <c r="BJ1139" s="140"/>
      <c r="BK1139" s="140"/>
      <c r="BL1139" s="140"/>
      <c r="BM1139" s="140"/>
      <c r="BN1139" s="140"/>
      <c r="BO1139" s="140"/>
      <c r="BP1139" s="140"/>
      <c r="BQ1139" s="140"/>
      <c r="BR1139" s="140"/>
      <c r="BS1139" s="140"/>
      <c r="BT1139" s="140"/>
      <c r="BU1139" s="140"/>
      <c r="BV1139" s="140"/>
      <c r="BW1139" s="140"/>
      <c r="BX1139" s="140"/>
      <c r="BY1139" s="140"/>
      <c r="BZ1139" s="141"/>
      <c r="CA1139" s="141"/>
      <c r="CB1139" s="141"/>
      <c r="CC1139" s="141"/>
      <c r="CD1139" s="141"/>
      <c r="CE1139" s="141"/>
      <c r="CF1139" s="141"/>
    </row>
    <row r="1140" spans="61:84" s="139" customFormat="1" ht="12.75" hidden="1">
      <c r="BI1140" s="140"/>
      <c r="BJ1140" s="140"/>
      <c r="BK1140" s="140"/>
      <c r="BL1140" s="140"/>
      <c r="BM1140" s="140"/>
      <c r="BN1140" s="140"/>
      <c r="BO1140" s="140"/>
      <c r="BP1140" s="140"/>
      <c r="BQ1140" s="140"/>
      <c r="BR1140" s="140"/>
      <c r="BS1140" s="140"/>
      <c r="BT1140" s="140"/>
      <c r="BU1140" s="140"/>
      <c r="BV1140" s="140"/>
      <c r="BW1140" s="140"/>
      <c r="BX1140" s="140"/>
      <c r="BY1140" s="140"/>
      <c r="BZ1140" s="141"/>
      <c r="CA1140" s="141"/>
      <c r="CB1140" s="141"/>
      <c r="CC1140" s="141"/>
      <c r="CD1140" s="141"/>
      <c r="CE1140" s="141"/>
      <c r="CF1140" s="141"/>
    </row>
    <row r="1141" spans="61:84" s="139" customFormat="1" ht="12.75" hidden="1">
      <c r="BI1141" s="140"/>
      <c r="BJ1141" s="140"/>
      <c r="BK1141" s="140"/>
      <c r="BL1141" s="140"/>
      <c r="BM1141" s="140"/>
      <c r="BN1141" s="140"/>
      <c r="BO1141" s="140"/>
      <c r="BP1141" s="140"/>
      <c r="BQ1141" s="140"/>
      <c r="BR1141" s="140"/>
      <c r="BS1141" s="140"/>
      <c r="BT1141" s="140"/>
      <c r="BU1141" s="140"/>
      <c r="BV1141" s="140"/>
      <c r="BW1141" s="140"/>
      <c r="BX1141" s="140"/>
      <c r="BY1141" s="140"/>
      <c r="BZ1141" s="141"/>
      <c r="CA1141" s="141"/>
      <c r="CB1141" s="141"/>
      <c r="CC1141" s="141"/>
      <c r="CD1141" s="141"/>
      <c r="CE1141" s="141"/>
      <c r="CF1141" s="141"/>
    </row>
    <row r="1142" spans="61:84" s="139" customFormat="1" ht="12.75" hidden="1">
      <c r="BI1142" s="140"/>
      <c r="BJ1142" s="140"/>
      <c r="BK1142" s="140"/>
      <c r="BL1142" s="140"/>
      <c r="BM1142" s="140"/>
      <c r="BN1142" s="140"/>
      <c r="BO1142" s="140"/>
      <c r="BP1142" s="140"/>
      <c r="BQ1142" s="140"/>
      <c r="BR1142" s="140"/>
      <c r="BS1142" s="140"/>
      <c r="BT1142" s="140"/>
      <c r="BU1142" s="140"/>
      <c r="BV1142" s="140"/>
      <c r="BW1142" s="140"/>
      <c r="BX1142" s="140"/>
      <c r="BY1142" s="140"/>
      <c r="BZ1142" s="141"/>
      <c r="CA1142" s="141"/>
      <c r="CB1142" s="141"/>
      <c r="CC1142" s="141"/>
      <c r="CD1142" s="141"/>
      <c r="CE1142" s="141"/>
      <c r="CF1142" s="141"/>
    </row>
    <row r="1143" spans="61:84" s="139" customFormat="1" ht="12.75" hidden="1">
      <c r="BI1143" s="140"/>
      <c r="BJ1143" s="140"/>
      <c r="BK1143" s="140"/>
      <c r="BL1143" s="140"/>
      <c r="BM1143" s="140"/>
      <c r="BN1143" s="140"/>
      <c r="BO1143" s="140"/>
      <c r="BP1143" s="140"/>
      <c r="BQ1143" s="140"/>
      <c r="BR1143" s="140"/>
      <c r="BS1143" s="140"/>
      <c r="BT1143" s="140"/>
      <c r="BU1143" s="140"/>
      <c r="BV1143" s="140"/>
      <c r="BW1143" s="140"/>
      <c r="BX1143" s="140"/>
      <c r="BY1143" s="140"/>
      <c r="BZ1143" s="141"/>
      <c r="CA1143" s="141"/>
      <c r="CB1143" s="141"/>
      <c r="CC1143" s="141"/>
      <c r="CD1143" s="141"/>
      <c r="CE1143" s="141"/>
      <c r="CF1143" s="141"/>
    </row>
    <row r="1144" spans="61:84" s="139" customFormat="1" ht="12.75" hidden="1">
      <c r="BI1144" s="140"/>
      <c r="BJ1144" s="140"/>
      <c r="BK1144" s="140"/>
      <c r="BL1144" s="140"/>
      <c r="BM1144" s="140"/>
      <c r="BN1144" s="140"/>
      <c r="BO1144" s="140"/>
      <c r="BP1144" s="140"/>
      <c r="BQ1144" s="140"/>
      <c r="BR1144" s="140"/>
      <c r="BS1144" s="140"/>
      <c r="BT1144" s="140"/>
      <c r="BU1144" s="140"/>
      <c r="BV1144" s="140"/>
      <c r="BW1144" s="140"/>
      <c r="BX1144" s="140"/>
      <c r="BY1144" s="140"/>
      <c r="BZ1144" s="141"/>
      <c r="CA1144" s="141"/>
      <c r="CB1144" s="141"/>
      <c r="CC1144" s="141"/>
      <c r="CD1144" s="141"/>
      <c r="CE1144" s="141"/>
      <c r="CF1144" s="141"/>
    </row>
    <row r="1145" spans="61:84" s="139" customFormat="1" ht="12.75" hidden="1">
      <c r="BI1145" s="140"/>
      <c r="BJ1145" s="140"/>
      <c r="BK1145" s="140"/>
      <c r="BL1145" s="140"/>
      <c r="BM1145" s="140"/>
      <c r="BN1145" s="140"/>
      <c r="BO1145" s="140"/>
      <c r="BP1145" s="140"/>
      <c r="BQ1145" s="140"/>
      <c r="BR1145" s="140"/>
      <c r="BS1145" s="140"/>
      <c r="BT1145" s="140"/>
      <c r="BU1145" s="140"/>
      <c r="BV1145" s="140"/>
      <c r="BW1145" s="140"/>
      <c r="BX1145" s="140"/>
      <c r="BY1145" s="140"/>
      <c r="BZ1145" s="141"/>
      <c r="CA1145" s="141"/>
      <c r="CB1145" s="141"/>
      <c r="CC1145" s="141"/>
      <c r="CD1145" s="141"/>
      <c r="CE1145" s="141"/>
      <c r="CF1145" s="141"/>
    </row>
    <row r="1146" spans="61:84" s="139" customFormat="1" ht="12.75" hidden="1">
      <c r="BI1146" s="140"/>
      <c r="BJ1146" s="140"/>
      <c r="BK1146" s="140"/>
      <c r="BL1146" s="140"/>
      <c r="BM1146" s="140"/>
      <c r="BN1146" s="140"/>
      <c r="BO1146" s="140"/>
      <c r="BP1146" s="140"/>
      <c r="BQ1146" s="140"/>
      <c r="BR1146" s="140"/>
      <c r="BS1146" s="140"/>
      <c r="BT1146" s="140"/>
      <c r="BU1146" s="140"/>
      <c r="BV1146" s="140"/>
      <c r="BW1146" s="140"/>
      <c r="BX1146" s="140"/>
      <c r="BY1146" s="140"/>
      <c r="BZ1146" s="141"/>
      <c r="CA1146" s="141"/>
      <c r="CB1146" s="141"/>
      <c r="CC1146" s="141"/>
      <c r="CD1146" s="141"/>
      <c r="CE1146" s="141"/>
      <c r="CF1146" s="141"/>
    </row>
    <row r="1147" spans="61:84" s="139" customFormat="1" ht="12.75" hidden="1">
      <c r="BI1147" s="140"/>
      <c r="BJ1147" s="140"/>
      <c r="BK1147" s="140"/>
      <c r="BL1147" s="140"/>
      <c r="BM1147" s="140"/>
      <c r="BN1147" s="140"/>
      <c r="BO1147" s="140"/>
      <c r="BP1147" s="140"/>
      <c r="BQ1147" s="140"/>
      <c r="BR1147" s="140"/>
      <c r="BS1147" s="140"/>
      <c r="BT1147" s="140"/>
      <c r="BU1147" s="140"/>
      <c r="BV1147" s="140"/>
      <c r="BW1147" s="140"/>
      <c r="BX1147" s="140"/>
      <c r="BY1147" s="140"/>
      <c r="BZ1147" s="141"/>
      <c r="CA1147" s="141"/>
      <c r="CB1147" s="141"/>
      <c r="CC1147" s="141"/>
      <c r="CD1147" s="141"/>
      <c r="CE1147" s="141"/>
      <c r="CF1147" s="141"/>
    </row>
    <row r="1148" spans="61:84" s="139" customFormat="1" ht="12.75" hidden="1">
      <c r="BI1148" s="140"/>
      <c r="BJ1148" s="140"/>
      <c r="BK1148" s="140"/>
      <c r="BL1148" s="140"/>
      <c r="BM1148" s="140"/>
      <c r="BN1148" s="140"/>
      <c r="BO1148" s="140"/>
      <c r="BP1148" s="140"/>
      <c r="BQ1148" s="140"/>
      <c r="BR1148" s="140"/>
      <c r="BS1148" s="140"/>
      <c r="BT1148" s="140"/>
      <c r="BU1148" s="140"/>
      <c r="BV1148" s="140"/>
      <c r="BW1148" s="140"/>
      <c r="BX1148" s="140"/>
      <c r="BY1148" s="140"/>
      <c r="BZ1148" s="141"/>
      <c r="CA1148" s="141"/>
      <c r="CB1148" s="141"/>
      <c r="CC1148" s="141"/>
      <c r="CD1148" s="141"/>
      <c r="CE1148" s="141"/>
      <c r="CF1148" s="141"/>
    </row>
    <row r="1149" spans="61:84" s="139" customFormat="1" ht="12.75" hidden="1">
      <c r="BI1149" s="140"/>
      <c r="BJ1149" s="140"/>
      <c r="BK1149" s="140"/>
      <c r="BL1149" s="140"/>
      <c r="BM1149" s="140"/>
      <c r="BN1149" s="140"/>
      <c r="BO1149" s="140"/>
      <c r="BP1149" s="140"/>
      <c r="BQ1149" s="140"/>
      <c r="BR1149" s="140"/>
      <c r="BS1149" s="140"/>
      <c r="BT1149" s="140"/>
      <c r="BU1149" s="140"/>
      <c r="BV1149" s="140"/>
      <c r="BW1149" s="140"/>
      <c r="BX1149" s="140"/>
      <c r="BY1149" s="140"/>
      <c r="BZ1149" s="141"/>
      <c r="CA1149" s="141"/>
      <c r="CB1149" s="141"/>
      <c r="CC1149" s="141"/>
      <c r="CD1149" s="141"/>
      <c r="CE1149" s="141"/>
      <c r="CF1149" s="141"/>
    </row>
    <row r="1150" spans="61:84" s="139" customFormat="1" ht="12.75" hidden="1">
      <c r="BI1150" s="140"/>
      <c r="BJ1150" s="140"/>
      <c r="BK1150" s="140"/>
      <c r="BL1150" s="140"/>
      <c r="BM1150" s="140"/>
      <c r="BN1150" s="140"/>
      <c r="BO1150" s="140"/>
      <c r="BP1150" s="140"/>
      <c r="BQ1150" s="140"/>
      <c r="BR1150" s="140"/>
      <c r="BS1150" s="140"/>
      <c r="BT1150" s="140"/>
      <c r="BU1150" s="140"/>
      <c r="BV1150" s="140"/>
      <c r="BW1150" s="140"/>
      <c r="BX1150" s="140"/>
      <c r="BY1150" s="140"/>
      <c r="BZ1150" s="141"/>
      <c r="CA1150" s="141"/>
      <c r="CB1150" s="141"/>
      <c r="CC1150" s="141"/>
      <c r="CD1150" s="141"/>
      <c r="CE1150" s="141"/>
      <c r="CF1150" s="141"/>
    </row>
    <row r="1151" spans="61:84" s="139" customFormat="1" ht="12.75" hidden="1">
      <c r="BI1151" s="140"/>
      <c r="BJ1151" s="140"/>
      <c r="BK1151" s="140"/>
      <c r="BL1151" s="140"/>
      <c r="BM1151" s="140"/>
      <c r="BN1151" s="140"/>
      <c r="BO1151" s="140"/>
      <c r="BP1151" s="140"/>
      <c r="BQ1151" s="140"/>
      <c r="BR1151" s="140"/>
      <c r="BS1151" s="140"/>
      <c r="BT1151" s="140"/>
      <c r="BU1151" s="140"/>
      <c r="BV1151" s="140"/>
      <c r="BW1151" s="140"/>
      <c r="BX1151" s="140"/>
      <c r="BY1151" s="140"/>
      <c r="BZ1151" s="141"/>
      <c r="CA1151" s="141"/>
      <c r="CB1151" s="141"/>
      <c r="CC1151" s="141"/>
      <c r="CD1151" s="141"/>
      <c r="CE1151" s="141"/>
      <c r="CF1151" s="141"/>
    </row>
    <row r="1152" spans="61:84" s="139" customFormat="1" ht="12.75" hidden="1">
      <c r="BI1152" s="140"/>
      <c r="BJ1152" s="140"/>
      <c r="BK1152" s="140"/>
      <c r="BL1152" s="140"/>
      <c r="BM1152" s="140"/>
      <c r="BN1152" s="140"/>
      <c r="BO1152" s="140"/>
      <c r="BP1152" s="140"/>
      <c r="BQ1152" s="140"/>
      <c r="BR1152" s="140"/>
      <c r="BS1152" s="140"/>
      <c r="BT1152" s="140"/>
      <c r="BU1152" s="140"/>
      <c r="BV1152" s="140"/>
      <c r="BW1152" s="140"/>
      <c r="BX1152" s="140"/>
      <c r="BY1152" s="140"/>
      <c r="BZ1152" s="141"/>
      <c r="CA1152" s="141"/>
      <c r="CB1152" s="141"/>
      <c r="CC1152" s="141"/>
      <c r="CD1152" s="141"/>
      <c r="CE1152" s="141"/>
      <c r="CF1152" s="141"/>
    </row>
    <row r="1153" spans="61:84" s="139" customFormat="1" ht="12.75" hidden="1">
      <c r="BI1153" s="140"/>
      <c r="BJ1153" s="140"/>
      <c r="BK1153" s="140"/>
      <c r="BL1153" s="140"/>
      <c r="BM1153" s="140"/>
      <c r="BN1153" s="140"/>
      <c r="BO1153" s="140"/>
      <c r="BP1153" s="140"/>
      <c r="BQ1153" s="140"/>
      <c r="BR1153" s="140"/>
      <c r="BS1153" s="140"/>
      <c r="BT1153" s="140"/>
      <c r="BU1153" s="140"/>
      <c r="BV1153" s="140"/>
      <c r="BW1153" s="140"/>
      <c r="BX1153" s="140"/>
      <c r="BY1153" s="140"/>
      <c r="BZ1153" s="141"/>
      <c r="CA1153" s="141"/>
      <c r="CB1153" s="141"/>
      <c r="CC1153" s="141"/>
      <c r="CD1153" s="141"/>
      <c r="CE1153" s="141"/>
      <c r="CF1153" s="141"/>
    </row>
    <row r="1154" spans="61:84" s="139" customFormat="1" ht="12.75" hidden="1">
      <c r="BI1154" s="140"/>
      <c r="BJ1154" s="140"/>
      <c r="BK1154" s="140"/>
      <c r="BL1154" s="140"/>
      <c r="BM1154" s="140"/>
      <c r="BN1154" s="140"/>
      <c r="BO1154" s="140"/>
      <c r="BP1154" s="140"/>
      <c r="BQ1154" s="140"/>
      <c r="BR1154" s="140"/>
      <c r="BS1154" s="140"/>
      <c r="BT1154" s="140"/>
      <c r="BU1154" s="140"/>
      <c r="BV1154" s="140"/>
      <c r="BW1154" s="140"/>
      <c r="BX1154" s="140"/>
      <c r="BY1154" s="140"/>
      <c r="BZ1154" s="141"/>
      <c r="CA1154" s="141"/>
      <c r="CB1154" s="141"/>
      <c r="CC1154" s="141"/>
      <c r="CD1154" s="141"/>
      <c r="CE1154" s="141"/>
      <c r="CF1154" s="141"/>
    </row>
    <row r="1155" spans="61:84" s="139" customFormat="1" ht="12.75" hidden="1">
      <c r="BI1155" s="140"/>
      <c r="BJ1155" s="140"/>
      <c r="BK1155" s="140"/>
      <c r="BL1155" s="140"/>
      <c r="BM1155" s="140"/>
      <c r="BN1155" s="140"/>
      <c r="BO1155" s="140"/>
      <c r="BP1155" s="140"/>
      <c r="BQ1155" s="140"/>
      <c r="BR1155" s="140"/>
      <c r="BS1155" s="140"/>
      <c r="BT1155" s="140"/>
      <c r="BU1155" s="140"/>
      <c r="BV1155" s="140"/>
      <c r="BW1155" s="140"/>
      <c r="BX1155" s="140"/>
      <c r="BY1155" s="140"/>
      <c r="BZ1155" s="141"/>
      <c r="CA1155" s="141"/>
      <c r="CB1155" s="141"/>
      <c r="CC1155" s="141"/>
      <c r="CD1155" s="141"/>
      <c r="CE1155" s="141"/>
      <c r="CF1155" s="141"/>
    </row>
    <row r="1156" spans="61:84" s="139" customFormat="1" ht="12.75" hidden="1">
      <c r="BI1156" s="140"/>
      <c r="BJ1156" s="140"/>
      <c r="BK1156" s="140"/>
      <c r="BL1156" s="140"/>
      <c r="BM1156" s="140"/>
      <c r="BN1156" s="140"/>
      <c r="BO1156" s="140"/>
      <c r="BP1156" s="140"/>
      <c r="BQ1156" s="140"/>
      <c r="BR1156" s="140"/>
      <c r="BS1156" s="140"/>
      <c r="BT1156" s="140"/>
      <c r="BU1156" s="140"/>
      <c r="BV1156" s="140"/>
      <c r="BW1156" s="140"/>
      <c r="BX1156" s="140"/>
      <c r="BY1156" s="140"/>
      <c r="BZ1156" s="141"/>
      <c r="CA1156" s="141"/>
      <c r="CB1156" s="141"/>
      <c r="CC1156" s="141"/>
      <c r="CD1156" s="141"/>
      <c r="CE1156" s="141"/>
      <c r="CF1156" s="141"/>
    </row>
    <row r="1157" spans="61:84" s="139" customFormat="1" ht="12.75" hidden="1">
      <c r="BI1157" s="140"/>
      <c r="BJ1157" s="140"/>
      <c r="BK1157" s="140"/>
      <c r="BL1157" s="140"/>
      <c r="BM1157" s="140"/>
      <c r="BN1157" s="140"/>
      <c r="BO1157" s="140"/>
      <c r="BP1157" s="140"/>
      <c r="BQ1157" s="140"/>
      <c r="BR1157" s="140"/>
      <c r="BS1157" s="140"/>
      <c r="BT1157" s="140"/>
      <c r="BU1157" s="140"/>
      <c r="BV1157" s="140"/>
      <c r="BW1157" s="140"/>
      <c r="BX1157" s="140"/>
      <c r="BY1157" s="140"/>
      <c r="BZ1157" s="141"/>
      <c r="CA1157" s="141"/>
      <c r="CB1157" s="141"/>
      <c r="CC1157" s="141"/>
      <c r="CD1157" s="141"/>
      <c r="CE1157" s="141"/>
      <c r="CF1157" s="141"/>
    </row>
    <row r="1158" spans="61:84" s="139" customFormat="1" ht="12.75" hidden="1">
      <c r="BI1158" s="140"/>
      <c r="BJ1158" s="140"/>
      <c r="BK1158" s="140"/>
      <c r="BL1158" s="140"/>
      <c r="BM1158" s="140"/>
      <c r="BN1158" s="140"/>
      <c r="BO1158" s="140"/>
      <c r="BP1158" s="140"/>
      <c r="BQ1158" s="140"/>
      <c r="BR1158" s="140"/>
      <c r="BS1158" s="140"/>
      <c r="BT1158" s="140"/>
      <c r="BU1158" s="140"/>
      <c r="BV1158" s="140"/>
      <c r="BW1158" s="140"/>
      <c r="BX1158" s="140"/>
      <c r="BY1158" s="140"/>
      <c r="BZ1158" s="141"/>
      <c r="CA1158" s="141"/>
      <c r="CB1158" s="141"/>
      <c r="CC1158" s="141"/>
      <c r="CD1158" s="141"/>
      <c r="CE1158" s="141"/>
      <c r="CF1158" s="141"/>
    </row>
    <row r="1159" spans="61:84" s="139" customFormat="1" ht="12.75" hidden="1">
      <c r="BI1159" s="140"/>
      <c r="BJ1159" s="140"/>
      <c r="BK1159" s="140"/>
      <c r="BL1159" s="140"/>
      <c r="BM1159" s="140"/>
      <c r="BN1159" s="140"/>
      <c r="BO1159" s="140"/>
      <c r="BP1159" s="140"/>
      <c r="BQ1159" s="140"/>
      <c r="BR1159" s="140"/>
      <c r="BS1159" s="140"/>
      <c r="BT1159" s="140"/>
      <c r="BU1159" s="140"/>
      <c r="BV1159" s="140"/>
      <c r="BW1159" s="140"/>
      <c r="BX1159" s="140"/>
      <c r="BY1159" s="140"/>
      <c r="BZ1159" s="141"/>
      <c r="CA1159" s="141"/>
      <c r="CB1159" s="141"/>
      <c r="CC1159" s="141"/>
      <c r="CD1159" s="141"/>
      <c r="CE1159" s="141"/>
      <c r="CF1159" s="141"/>
    </row>
    <row r="1160" spans="61:84" s="139" customFormat="1" ht="12.75" hidden="1">
      <c r="BI1160" s="140"/>
      <c r="BJ1160" s="140"/>
      <c r="BK1160" s="140"/>
      <c r="BL1160" s="140"/>
      <c r="BM1160" s="140"/>
      <c r="BN1160" s="140"/>
      <c r="BO1160" s="140"/>
      <c r="BP1160" s="140"/>
      <c r="BQ1160" s="140"/>
      <c r="BR1160" s="140"/>
      <c r="BS1160" s="140"/>
      <c r="BT1160" s="140"/>
      <c r="BU1160" s="140"/>
      <c r="BV1160" s="140"/>
      <c r="BW1160" s="140"/>
      <c r="BX1160" s="140"/>
      <c r="BY1160" s="140"/>
      <c r="BZ1160" s="141"/>
      <c r="CA1160" s="141"/>
      <c r="CB1160" s="141"/>
      <c r="CC1160" s="141"/>
      <c r="CD1160" s="141"/>
      <c r="CE1160" s="141"/>
      <c r="CF1160" s="141"/>
    </row>
    <row r="1161" spans="61:84" s="139" customFormat="1" ht="12.75" hidden="1">
      <c r="BI1161" s="140"/>
      <c r="BJ1161" s="140"/>
      <c r="BK1161" s="140"/>
      <c r="BL1161" s="140"/>
      <c r="BM1161" s="140"/>
      <c r="BN1161" s="140"/>
      <c r="BO1161" s="140"/>
      <c r="BP1161" s="140"/>
      <c r="BQ1161" s="140"/>
      <c r="BR1161" s="140"/>
      <c r="BS1161" s="140"/>
      <c r="BT1161" s="140"/>
      <c r="BU1161" s="140"/>
      <c r="BV1161" s="140"/>
      <c r="BW1161" s="140"/>
      <c r="BX1161" s="140"/>
      <c r="BY1161" s="140"/>
      <c r="BZ1161" s="141"/>
      <c r="CA1161" s="141"/>
      <c r="CB1161" s="141"/>
      <c r="CC1161" s="141"/>
      <c r="CD1161" s="141"/>
      <c r="CE1161" s="141"/>
      <c r="CF1161" s="141"/>
    </row>
    <row r="1162" spans="61:84" s="139" customFormat="1" ht="12.75" hidden="1">
      <c r="BI1162" s="140"/>
      <c r="BJ1162" s="140"/>
      <c r="BK1162" s="140"/>
      <c r="BL1162" s="140"/>
      <c r="BM1162" s="140"/>
      <c r="BN1162" s="140"/>
      <c r="BO1162" s="140"/>
      <c r="BP1162" s="140"/>
      <c r="BQ1162" s="140"/>
      <c r="BR1162" s="140"/>
      <c r="BS1162" s="140"/>
      <c r="BT1162" s="140"/>
      <c r="BU1162" s="140"/>
      <c r="BV1162" s="140"/>
      <c r="BW1162" s="140"/>
      <c r="BX1162" s="140"/>
      <c r="BY1162" s="140"/>
      <c r="BZ1162" s="141"/>
      <c r="CA1162" s="141"/>
      <c r="CB1162" s="141"/>
      <c r="CC1162" s="141"/>
      <c r="CD1162" s="141"/>
      <c r="CE1162" s="141"/>
      <c r="CF1162" s="141"/>
    </row>
    <row r="1163" spans="61:84" s="139" customFormat="1" ht="12.75" hidden="1">
      <c r="BI1163" s="140"/>
      <c r="BJ1163" s="140"/>
      <c r="BK1163" s="140"/>
      <c r="BL1163" s="140"/>
      <c r="BM1163" s="140"/>
      <c r="BN1163" s="140"/>
      <c r="BO1163" s="140"/>
      <c r="BP1163" s="140"/>
      <c r="BQ1163" s="140"/>
      <c r="BR1163" s="140"/>
      <c r="BS1163" s="140"/>
      <c r="BT1163" s="140"/>
      <c r="BU1163" s="140"/>
      <c r="BV1163" s="140"/>
      <c r="BW1163" s="140"/>
      <c r="BX1163" s="140"/>
      <c r="BY1163" s="140"/>
      <c r="BZ1163" s="141"/>
      <c r="CA1163" s="141"/>
      <c r="CB1163" s="141"/>
      <c r="CC1163" s="141"/>
      <c r="CD1163" s="141"/>
      <c r="CE1163" s="141"/>
      <c r="CF1163" s="141"/>
    </row>
    <row r="1164" spans="61:84" s="139" customFormat="1" ht="12.75" hidden="1">
      <c r="BI1164" s="140"/>
      <c r="BJ1164" s="140"/>
      <c r="BK1164" s="140"/>
      <c r="BL1164" s="140"/>
      <c r="BM1164" s="140"/>
      <c r="BN1164" s="140"/>
      <c r="BO1164" s="140"/>
      <c r="BP1164" s="140"/>
      <c r="BQ1164" s="140"/>
      <c r="BR1164" s="140"/>
      <c r="BS1164" s="140"/>
      <c r="BT1164" s="140"/>
      <c r="BU1164" s="140"/>
      <c r="BV1164" s="140"/>
      <c r="BW1164" s="140"/>
      <c r="BX1164" s="140"/>
      <c r="BY1164" s="140"/>
      <c r="BZ1164" s="141"/>
      <c r="CA1164" s="141"/>
      <c r="CB1164" s="141"/>
      <c r="CC1164" s="141"/>
      <c r="CD1164" s="141"/>
      <c r="CE1164" s="141"/>
      <c r="CF1164" s="141"/>
    </row>
    <row r="1165" spans="61:84" s="139" customFormat="1" ht="12.75" hidden="1">
      <c r="BI1165" s="140"/>
      <c r="BJ1165" s="140"/>
      <c r="BK1165" s="140"/>
      <c r="BL1165" s="140"/>
      <c r="BM1165" s="140"/>
      <c r="BN1165" s="140"/>
      <c r="BO1165" s="140"/>
      <c r="BP1165" s="140"/>
      <c r="BQ1165" s="140"/>
      <c r="BR1165" s="140"/>
      <c r="BS1165" s="140"/>
      <c r="BT1165" s="140"/>
      <c r="BU1165" s="140"/>
      <c r="BV1165" s="140"/>
      <c r="BW1165" s="140"/>
      <c r="BX1165" s="140"/>
      <c r="BY1165" s="140"/>
      <c r="BZ1165" s="141"/>
      <c r="CA1165" s="141"/>
      <c r="CB1165" s="141"/>
      <c r="CC1165" s="141"/>
      <c r="CD1165" s="141"/>
      <c r="CE1165" s="141"/>
      <c r="CF1165" s="141"/>
    </row>
    <row r="1166" spans="61:84" s="139" customFormat="1" ht="12.75" hidden="1">
      <c r="BI1166" s="140"/>
      <c r="BJ1166" s="140"/>
      <c r="BK1166" s="140"/>
      <c r="BL1166" s="140"/>
      <c r="BM1166" s="140"/>
      <c r="BN1166" s="140"/>
      <c r="BO1166" s="140"/>
      <c r="BP1166" s="140"/>
      <c r="BQ1166" s="140"/>
      <c r="BR1166" s="140"/>
      <c r="BS1166" s="140"/>
      <c r="BT1166" s="140"/>
      <c r="BU1166" s="140"/>
      <c r="BV1166" s="140"/>
      <c r="BW1166" s="140"/>
      <c r="BX1166" s="140"/>
      <c r="BY1166" s="140"/>
      <c r="BZ1166" s="141"/>
      <c r="CA1166" s="141"/>
      <c r="CB1166" s="141"/>
      <c r="CC1166" s="141"/>
      <c r="CD1166" s="141"/>
      <c r="CE1166" s="141"/>
      <c r="CF1166" s="141"/>
    </row>
    <row r="1167" spans="1:128" s="139" customFormat="1" ht="12.75" hidden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2"/>
      <c r="BI1167" s="3"/>
      <c r="BJ1167" s="4"/>
      <c r="BK1167" s="4"/>
      <c r="BL1167" s="4"/>
      <c r="BM1167" s="4"/>
      <c r="BN1167" s="4"/>
      <c r="BO1167" s="5"/>
      <c r="BP1167" s="5"/>
      <c r="BQ1167" s="5"/>
      <c r="BR1167" s="5"/>
      <c r="BS1167" s="5"/>
      <c r="BT1167" s="5"/>
      <c r="BU1167" s="5"/>
      <c r="BV1167" s="3"/>
      <c r="BW1167" s="3"/>
      <c r="BX1167" s="3"/>
      <c r="BY1167" s="3"/>
      <c r="BZ1167" s="6"/>
      <c r="CA1167" s="6"/>
      <c r="CB1167" s="6"/>
      <c r="CC1167" s="6"/>
      <c r="CD1167" s="6"/>
      <c r="CE1167" s="6"/>
      <c r="CF1167" s="6"/>
      <c r="CG1167" s="2"/>
      <c r="CH1167" s="2"/>
      <c r="CI1167" s="2"/>
      <c r="CJ1167" s="2"/>
      <c r="CK1167" s="2"/>
      <c r="CL1167" s="2"/>
      <c r="CM1167" s="7"/>
      <c r="CN1167" s="7"/>
      <c r="CO1167" s="7"/>
      <c r="CP1167" s="7"/>
      <c r="CQ1167" s="7"/>
      <c r="CR1167" s="7"/>
      <c r="CS1167" s="7"/>
      <c r="CT1167" s="7"/>
      <c r="CU1167" s="7"/>
      <c r="CV1167" s="7"/>
      <c r="CW1167" s="7"/>
      <c r="CX1167" s="7"/>
      <c r="CY1167" s="7"/>
      <c r="CZ1167" s="7"/>
      <c r="DA1167" s="7"/>
      <c r="DB1167" s="7"/>
      <c r="DC1167" s="7"/>
      <c r="DD1167" s="7"/>
      <c r="DE1167" s="7"/>
      <c r="DF1167" s="7"/>
      <c r="DG1167" s="7"/>
      <c r="DH1167" s="7"/>
      <c r="DI1167" s="7"/>
      <c r="DJ1167" s="7"/>
      <c r="DK1167" s="7"/>
      <c r="DL1167" s="7"/>
      <c r="DM1167" s="7"/>
      <c r="DN1167" s="7"/>
      <c r="DO1167" s="7"/>
      <c r="DP1167" s="8"/>
      <c r="DQ1167" s="1"/>
      <c r="DR1167" s="1"/>
      <c r="DS1167" s="1"/>
      <c r="DT1167" s="1"/>
      <c r="DU1167" s="1"/>
      <c r="DV1167" s="1"/>
      <c r="DW1167" s="1"/>
      <c r="DX1167" s="1"/>
    </row>
    <row r="1168" spans="1:256" s="139" customFormat="1" ht="12.75" hidden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2"/>
      <c r="BI1168" s="3"/>
      <c r="BJ1168" s="4"/>
      <c r="BK1168" s="4"/>
      <c r="BL1168" s="4"/>
      <c r="BM1168" s="4"/>
      <c r="BN1168" s="4"/>
      <c r="BO1168" s="5"/>
      <c r="BP1168" s="5"/>
      <c r="BQ1168" s="5"/>
      <c r="BR1168" s="5"/>
      <c r="BS1168" s="5"/>
      <c r="BT1168" s="5"/>
      <c r="BU1168" s="5"/>
      <c r="BV1168" s="3"/>
      <c r="BW1168" s="3"/>
      <c r="BX1168" s="3"/>
      <c r="BY1168" s="3"/>
      <c r="BZ1168" s="6"/>
      <c r="CA1168" s="6"/>
      <c r="CB1168" s="6"/>
      <c r="CC1168" s="6"/>
      <c r="CD1168" s="6"/>
      <c r="CE1168" s="6"/>
      <c r="CF1168" s="6"/>
      <c r="CG1168" s="2"/>
      <c r="CH1168" s="2"/>
      <c r="CI1168" s="2"/>
      <c r="CJ1168" s="2"/>
      <c r="CK1168" s="2"/>
      <c r="CL1168" s="2"/>
      <c r="CM1168" s="7"/>
      <c r="CN1168" s="7"/>
      <c r="CO1168" s="7"/>
      <c r="CP1168" s="7"/>
      <c r="CQ1168" s="7"/>
      <c r="CR1168" s="7"/>
      <c r="CS1168" s="7"/>
      <c r="CT1168" s="7"/>
      <c r="CU1168" s="7"/>
      <c r="CV1168" s="7"/>
      <c r="CW1168" s="7"/>
      <c r="CX1168" s="7"/>
      <c r="CY1168" s="7"/>
      <c r="CZ1168" s="7"/>
      <c r="DA1168" s="7"/>
      <c r="DB1168" s="7"/>
      <c r="DC1168" s="7"/>
      <c r="DD1168" s="7"/>
      <c r="DE1168" s="7"/>
      <c r="DF1168" s="7"/>
      <c r="DG1168" s="7"/>
      <c r="DH1168" s="7"/>
      <c r="DI1168" s="7"/>
      <c r="DJ1168" s="7"/>
      <c r="DK1168" s="7"/>
      <c r="DL1168" s="7"/>
      <c r="DM1168" s="7"/>
      <c r="DN1168" s="7"/>
      <c r="DO1168" s="7"/>
      <c r="DP1168" s="8"/>
      <c r="DQ1168" s="1"/>
      <c r="DR1168" s="1"/>
      <c r="DS1168" s="1"/>
      <c r="DT1168" s="1"/>
      <c r="DU1168" s="1"/>
      <c r="DV1168" s="1"/>
      <c r="DW1168" s="1"/>
      <c r="DX1168" s="1"/>
      <c r="DY1168" s="1"/>
      <c r="DZ1168" s="1"/>
      <c r="EA1168" s="1"/>
      <c r="EB1168" s="1"/>
      <c r="EC1168" s="1"/>
      <c r="ED1168" s="1"/>
      <c r="EE1168" s="1"/>
      <c r="EF1168" s="1"/>
      <c r="EG1168" s="1"/>
      <c r="EH1168" s="1"/>
      <c r="EI1168" s="1"/>
      <c r="EJ1168" s="1"/>
      <c r="EK1168" s="1"/>
      <c r="EL1168" s="1"/>
      <c r="EM1168" s="1"/>
      <c r="EN1168" s="1"/>
      <c r="EO1168" s="1"/>
      <c r="EP1168" s="1"/>
      <c r="EQ1168" s="1"/>
      <c r="ER1168" s="1"/>
      <c r="ES1168" s="1"/>
      <c r="ET1168" s="1"/>
      <c r="EU1168" s="1"/>
      <c r="EV1168" s="1"/>
      <c r="EW1168" s="1"/>
      <c r="EX1168" s="1"/>
      <c r="EY1168" s="1"/>
      <c r="EZ1168" s="1"/>
      <c r="FA1168" s="1"/>
      <c r="FB1168" s="1"/>
      <c r="FC1168" s="1"/>
      <c r="FD1168" s="1"/>
      <c r="FE1168" s="1"/>
      <c r="FF1168" s="1"/>
      <c r="FG1168" s="1"/>
      <c r="FH1168" s="1"/>
      <c r="FI1168" s="1"/>
      <c r="FJ1168" s="1"/>
      <c r="FK1168" s="1"/>
      <c r="FL1168" s="1"/>
      <c r="FM1168" s="1"/>
      <c r="FN1168" s="1"/>
      <c r="FO1168" s="1"/>
      <c r="FP1168" s="1"/>
      <c r="FQ1168" s="1"/>
      <c r="FR1168" s="1"/>
      <c r="FS1168" s="1"/>
      <c r="FT1168" s="1"/>
      <c r="FU1168" s="1"/>
      <c r="FV1168" s="1"/>
      <c r="FW1168" s="1"/>
      <c r="FX1168" s="1"/>
      <c r="FY1168" s="1"/>
      <c r="FZ1168" s="1"/>
      <c r="GA1168" s="1"/>
      <c r="GB1168" s="1"/>
      <c r="GC1168" s="1"/>
      <c r="GD1168" s="1"/>
      <c r="GE1168" s="1"/>
      <c r="GF1168" s="1"/>
      <c r="GG1168" s="1"/>
      <c r="GH1168" s="1"/>
      <c r="GI1168" s="1"/>
      <c r="GJ1168" s="1"/>
      <c r="GK1168" s="1"/>
      <c r="GL1168" s="1"/>
      <c r="GM1168" s="1"/>
      <c r="GN1168" s="1"/>
      <c r="GO1168" s="1"/>
      <c r="GP1168" s="1"/>
      <c r="GQ1168" s="1"/>
      <c r="GR1168" s="1"/>
      <c r="GS1168" s="1"/>
      <c r="GT1168" s="1"/>
      <c r="GU1168" s="1"/>
      <c r="GV1168" s="1"/>
      <c r="GW1168" s="1"/>
      <c r="GX1168" s="1"/>
      <c r="GY1168" s="1"/>
      <c r="GZ1168" s="1"/>
      <c r="HA1168" s="1"/>
      <c r="HB1168" s="1"/>
      <c r="HC1168" s="1"/>
      <c r="HD1168" s="1"/>
      <c r="HE1168" s="1"/>
      <c r="HF1168" s="1"/>
      <c r="HG1168" s="1"/>
      <c r="HH1168" s="1"/>
      <c r="HI1168" s="1"/>
      <c r="HJ1168" s="1"/>
      <c r="HK1168" s="1"/>
      <c r="HL1168" s="1"/>
      <c r="HM1168" s="1"/>
      <c r="HN1168" s="1"/>
      <c r="HO1168" s="1"/>
      <c r="HP1168" s="1"/>
      <c r="HQ1168" s="1"/>
      <c r="HR1168" s="1"/>
      <c r="HS1168" s="1"/>
      <c r="HT1168" s="1"/>
      <c r="HU1168" s="1"/>
      <c r="HV1168" s="1"/>
      <c r="HW1168" s="1"/>
      <c r="HX1168" s="1"/>
      <c r="HY1168" s="1"/>
      <c r="HZ1168" s="1"/>
      <c r="IA1168" s="1"/>
      <c r="IB1168" s="1"/>
      <c r="IC1168" s="1"/>
      <c r="ID1168" s="1"/>
      <c r="IE1168" s="1"/>
      <c r="IF1168" s="1"/>
      <c r="IG1168" s="1"/>
      <c r="IH1168" s="1"/>
      <c r="II1168" s="1"/>
      <c r="IJ1168" s="1"/>
      <c r="IK1168" s="1"/>
      <c r="IL1168" s="1"/>
      <c r="IM1168" s="1"/>
      <c r="IN1168" s="1"/>
      <c r="IO1168" s="1"/>
      <c r="IP1168" s="1"/>
      <c r="IQ1168" s="1"/>
      <c r="IR1168" s="1"/>
      <c r="IS1168" s="1"/>
      <c r="IT1168" s="1"/>
      <c r="IU1168" s="1"/>
      <c r="IV1168" s="1"/>
    </row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</sheetData>
  <sheetProtection sheet="1" scenarios="1" selectLockedCells="1"/>
  <mergeCells count="461">
    <mergeCell ref="D27:F27"/>
    <mergeCell ref="G43:J43"/>
    <mergeCell ref="K43:AE43"/>
    <mergeCell ref="G36:J36"/>
    <mergeCell ref="G38:J38"/>
    <mergeCell ref="AG41:BA41"/>
    <mergeCell ref="AG40:BA40"/>
    <mergeCell ref="K39:AE39"/>
    <mergeCell ref="K40:AE40"/>
    <mergeCell ref="AV58:AW58"/>
    <mergeCell ref="L99:AF99"/>
    <mergeCell ref="L98:AF98"/>
    <mergeCell ref="AD94:AX94"/>
    <mergeCell ref="H94:AB94"/>
    <mergeCell ref="AS71:AU71"/>
    <mergeCell ref="AP75:AR75"/>
    <mergeCell ref="AP74:AR74"/>
    <mergeCell ref="AS74:AU74"/>
    <mergeCell ref="AS73:AU73"/>
    <mergeCell ref="AS59:AU59"/>
    <mergeCell ref="AZ71:BA71"/>
    <mergeCell ref="AX60:AY60"/>
    <mergeCell ref="AV72:AW72"/>
    <mergeCell ref="AX61:AY61"/>
    <mergeCell ref="AZ61:BA61"/>
    <mergeCell ref="AV60:AW60"/>
    <mergeCell ref="AV61:AW61"/>
    <mergeCell ref="AV71:AW71"/>
    <mergeCell ref="AS63:AU70"/>
    <mergeCell ref="BB75:BC75"/>
    <mergeCell ref="BB73:BC73"/>
    <mergeCell ref="AZ73:BA73"/>
    <mergeCell ref="BB74:BC74"/>
    <mergeCell ref="AZ74:BA74"/>
    <mergeCell ref="AZ57:BA57"/>
    <mergeCell ref="BE45:BF45"/>
    <mergeCell ref="BB44:BD44"/>
    <mergeCell ref="BB58:BC58"/>
    <mergeCell ref="BB59:BC59"/>
    <mergeCell ref="BE42:BF42"/>
    <mergeCell ref="BB39:BD39"/>
    <mergeCell ref="BI56:BK56"/>
    <mergeCell ref="AV56:AW56"/>
    <mergeCell ref="BD56:BH56"/>
    <mergeCell ref="BB47:BD47"/>
    <mergeCell ref="BE47:BF47"/>
    <mergeCell ref="BB41:BD41"/>
    <mergeCell ref="BE41:BF41"/>
    <mergeCell ref="BB43:BD43"/>
    <mergeCell ref="BE43:BF43"/>
    <mergeCell ref="BB42:BD42"/>
    <mergeCell ref="B61:E61"/>
    <mergeCell ref="BB36:BD36"/>
    <mergeCell ref="BB35:BD35"/>
    <mergeCell ref="BE36:BF36"/>
    <mergeCell ref="BB40:BD40"/>
    <mergeCell ref="BE40:BF40"/>
    <mergeCell ref="BB38:BD38"/>
    <mergeCell ref="BE38:BF38"/>
    <mergeCell ref="BE39:BF39"/>
    <mergeCell ref="BE37:BF37"/>
    <mergeCell ref="AZ56:BA56"/>
    <mergeCell ref="AX56:AY56"/>
    <mergeCell ref="AP49:AR56"/>
    <mergeCell ref="AS49:AU56"/>
    <mergeCell ref="BE31:BF31"/>
    <mergeCell ref="F60:H60"/>
    <mergeCell ref="BB56:BC56"/>
    <mergeCell ref="BD59:BE59"/>
    <mergeCell ref="BE46:BF46"/>
    <mergeCell ref="BB45:BD45"/>
    <mergeCell ref="AS58:AU58"/>
    <mergeCell ref="AP58:AR58"/>
    <mergeCell ref="AG58:AI58"/>
    <mergeCell ref="D32:F32"/>
    <mergeCell ref="AG33:BA33"/>
    <mergeCell ref="AG32:BA32"/>
    <mergeCell ref="G33:J33"/>
    <mergeCell ref="G32:J32"/>
    <mergeCell ref="D33:F33"/>
    <mergeCell ref="L58:AF58"/>
    <mergeCell ref="K42:AE42"/>
    <mergeCell ref="G41:J41"/>
    <mergeCell ref="G37:J37"/>
    <mergeCell ref="K47:AE47"/>
    <mergeCell ref="AS57:AU57"/>
    <mergeCell ref="AP57:AR57"/>
    <mergeCell ref="AJ57:AL57"/>
    <mergeCell ref="AM57:AO57"/>
    <mergeCell ref="AG43:BA43"/>
    <mergeCell ref="BE35:BF35"/>
    <mergeCell ref="D34:F34"/>
    <mergeCell ref="G35:J35"/>
    <mergeCell ref="G34:J34"/>
    <mergeCell ref="BE34:BF34"/>
    <mergeCell ref="BE33:BF33"/>
    <mergeCell ref="AG34:BA34"/>
    <mergeCell ref="L61:AF61"/>
    <mergeCell ref="L60:AF60"/>
    <mergeCell ref="J70:AF70"/>
    <mergeCell ref="J60:K60"/>
    <mergeCell ref="L59:AF59"/>
    <mergeCell ref="BB33:BD33"/>
    <mergeCell ref="BB34:BD34"/>
    <mergeCell ref="J57:K57"/>
    <mergeCell ref="K36:AE36"/>
    <mergeCell ref="K37:AE37"/>
    <mergeCell ref="K30:AE30"/>
    <mergeCell ref="K31:AE31"/>
    <mergeCell ref="BB31:BD31"/>
    <mergeCell ref="K32:AE32"/>
    <mergeCell ref="AG31:BA31"/>
    <mergeCell ref="K41:AE41"/>
    <mergeCell ref="K38:AE38"/>
    <mergeCell ref="B56:E56"/>
    <mergeCell ref="K35:AE35"/>
    <mergeCell ref="AG35:BA35"/>
    <mergeCell ref="AG36:BA36"/>
    <mergeCell ref="AG38:BA38"/>
    <mergeCell ref="AG39:BA39"/>
    <mergeCell ref="D39:F39"/>
    <mergeCell ref="D40:F40"/>
    <mergeCell ref="G40:J40"/>
    <mergeCell ref="G39:J39"/>
    <mergeCell ref="BG60:BH60"/>
    <mergeCell ref="BG61:BH61"/>
    <mergeCell ref="BI60:BK60"/>
    <mergeCell ref="AZ72:BA72"/>
    <mergeCell ref="BG71:BH71"/>
    <mergeCell ref="BD71:BE71"/>
    <mergeCell ref="AZ60:BA60"/>
    <mergeCell ref="BB60:BC60"/>
    <mergeCell ref="BB61:BC61"/>
    <mergeCell ref="AZ70:BA70"/>
    <mergeCell ref="BD61:BE61"/>
    <mergeCell ref="AX73:AY73"/>
    <mergeCell ref="AX74:AY74"/>
    <mergeCell ref="BI72:BK72"/>
    <mergeCell ref="BG72:BH72"/>
    <mergeCell ref="BD73:BE73"/>
    <mergeCell ref="BI71:BK71"/>
    <mergeCell ref="BB70:BC70"/>
    <mergeCell ref="BD70:BH70"/>
    <mergeCell ref="BB71:BC71"/>
    <mergeCell ref="AV70:AW70"/>
    <mergeCell ref="AX71:AY71"/>
    <mergeCell ref="AV74:AW74"/>
    <mergeCell ref="AX70:AY70"/>
    <mergeCell ref="AP63:AR70"/>
    <mergeCell ref="AP73:AR73"/>
    <mergeCell ref="AP72:AR72"/>
    <mergeCell ref="AP71:AR71"/>
    <mergeCell ref="AS72:AU72"/>
    <mergeCell ref="L74:AF74"/>
    <mergeCell ref="L73:AF73"/>
    <mergeCell ref="L72:AF72"/>
    <mergeCell ref="AG74:AI74"/>
    <mergeCell ref="F70:H70"/>
    <mergeCell ref="AM63:AO70"/>
    <mergeCell ref="AM71:AO71"/>
    <mergeCell ref="BD72:BE72"/>
    <mergeCell ref="BG75:BH75"/>
    <mergeCell ref="AV73:AW73"/>
    <mergeCell ref="AX72:AY72"/>
    <mergeCell ref="AX75:AY75"/>
    <mergeCell ref="BG73:BH73"/>
    <mergeCell ref="BG74:BH74"/>
    <mergeCell ref="BD74:BE74"/>
    <mergeCell ref="AZ75:BA75"/>
    <mergeCell ref="BD75:BE75"/>
    <mergeCell ref="AD82:AX82"/>
    <mergeCell ref="AM75:AO75"/>
    <mergeCell ref="AG75:AI75"/>
    <mergeCell ref="AJ75:AL75"/>
    <mergeCell ref="AS75:AU75"/>
    <mergeCell ref="B70:E70"/>
    <mergeCell ref="L71:AF71"/>
    <mergeCell ref="AJ74:AL74"/>
    <mergeCell ref="F75:H75"/>
    <mergeCell ref="F71:H71"/>
    <mergeCell ref="B46:C46"/>
    <mergeCell ref="AV75:AW75"/>
    <mergeCell ref="H78:K78"/>
    <mergeCell ref="X78:AB78"/>
    <mergeCell ref="AP60:AR60"/>
    <mergeCell ref="B60:E60"/>
    <mergeCell ref="AG60:AI60"/>
    <mergeCell ref="AG61:AI61"/>
    <mergeCell ref="AM61:AO61"/>
    <mergeCell ref="AJ61:AL61"/>
    <mergeCell ref="B41:C41"/>
    <mergeCell ref="AD86:AX86"/>
    <mergeCell ref="H86:AB86"/>
    <mergeCell ref="AY84:BC84"/>
    <mergeCell ref="B45:C45"/>
    <mergeCell ref="B78:G78"/>
    <mergeCell ref="G47:J47"/>
    <mergeCell ref="G46:J46"/>
    <mergeCell ref="G45:J45"/>
    <mergeCell ref="D45:F45"/>
    <mergeCell ref="B35:C35"/>
    <mergeCell ref="B36:C36"/>
    <mergeCell ref="B38:C38"/>
    <mergeCell ref="D38:F38"/>
    <mergeCell ref="D35:F35"/>
    <mergeCell ref="D36:F36"/>
    <mergeCell ref="D37:F37"/>
    <mergeCell ref="AG47:BA47"/>
    <mergeCell ref="D44:F44"/>
    <mergeCell ref="G44:J44"/>
    <mergeCell ref="D47:F47"/>
    <mergeCell ref="D46:F46"/>
    <mergeCell ref="AG46:BA46"/>
    <mergeCell ref="AG45:BA45"/>
    <mergeCell ref="K46:AE46"/>
    <mergeCell ref="K44:AE44"/>
    <mergeCell ref="K45:AE45"/>
    <mergeCell ref="H82:AB82"/>
    <mergeCell ref="BB85:BC85"/>
    <mergeCell ref="D41:F41"/>
    <mergeCell ref="D43:F43"/>
    <mergeCell ref="D42:F42"/>
    <mergeCell ref="H84:AX84"/>
    <mergeCell ref="U78:V78"/>
    <mergeCell ref="AG42:BA42"/>
    <mergeCell ref="AI78:AM78"/>
    <mergeCell ref="D81:G82"/>
    <mergeCell ref="AO78:AV78"/>
    <mergeCell ref="BB81:BC81"/>
    <mergeCell ref="AY80:BC80"/>
    <mergeCell ref="H80:AX80"/>
    <mergeCell ref="AD81:AX81"/>
    <mergeCell ref="H81:AB81"/>
    <mergeCell ref="AY81:BA81"/>
    <mergeCell ref="AG37:BA37"/>
    <mergeCell ref="AG44:BA44"/>
    <mergeCell ref="B89:C90"/>
    <mergeCell ref="B84:C84"/>
    <mergeCell ref="B81:C82"/>
    <mergeCell ref="D85:G86"/>
    <mergeCell ref="D84:G84"/>
    <mergeCell ref="G42:J42"/>
    <mergeCell ref="AY86:BC86"/>
    <mergeCell ref="AY85:BA85"/>
    <mergeCell ref="B58:E58"/>
    <mergeCell ref="B75:E75"/>
    <mergeCell ref="D93:G94"/>
    <mergeCell ref="D92:G92"/>
    <mergeCell ref="D89:G90"/>
    <mergeCell ref="B88:C88"/>
    <mergeCell ref="B93:C94"/>
    <mergeCell ref="D88:G88"/>
    <mergeCell ref="B92:C92"/>
    <mergeCell ref="D80:G80"/>
    <mergeCell ref="G30:J30"/>
    <mergeCell ref="G31:J31"/>
    <mergeCell ref="B32:C32"/>
    <mergeCell ref="B34:C34"/>
    <mergeCell ref="B85:C86"/>
    <mergeCell ref="B47:C47"/>
    <mergeCell ref="B80:C80"/>
    <mergeCell ref="B43:C43"/>
    <mergeCell ref="B44:C44"/>
    <mergeCell ref="B57:E57"/>
    <mergeCell ref="B18:V18"/>
    <mergeCell ref="AA23:AU23"/>
    <mergeCell ref="AA22:AU22"/>
    <mergeCell ref="B30:C30"/>
    <mergeCell ref="B33:C33"/>
    <mergeCell ref="G28:J28"/>
    <mergeCell ref="D29:F29"/>
    <mergeCell ref="D28:F28"/>
    <mergeCell ref="B31:C31"/>
    <mergeCell ref="D30:F30"/>
    <mergeCell ref="AI11:AM11"/>
    <mergeCell ref="U11:V11"/>
    <mergeCell ref="AC11:AH11"/>
    <mergeCell ref="X11:AB11"/>
    <mergeCell ref="B28:C28"/>
    <mergeCell ref="G29:J29"/>
    <mergeCell ref="B11:G11"/>
    <mergeCell ref="H11:K11"/>
    <mergeCell ref="B20:V20"/>
    <mergeCell ref="K29:AE29"/>
    <mergeCell ref="AY89:BA89"/>
    <mergeCell ref="AY88:BC88"/>
    <mergeCell ref="BB89:BC89"/>
    <mergeCell ref="H93:AB93"/>
    <mergeCell ref="AD89:AX89"/>
    <mergeCell ref="H89:AB89"/>
    <mergeCell ref="AD90:AX90"/>
    <mergeCell ref="H90:AB90"/>
    <mergeCell ref="AY92:BC92"/>
    <mergeCell ref="AY90:BC90"/>
    <mergeCell ref="AY94:BC94"/>
    <mergeCell ref="H92:AX92"/>
    <mergeCell ref="AD93:AX93"/>
    <mergeCell ref="I99:K99"/>
    <mergeCell ref="I98:K98"/>
    <mergeCell ref="BB93:BC93"/>
    <mergeCell ref="AY93:BA93"/>
    <mergeCell ref="I100:K100"/>
    <mergeCell ref="I101:K101"/>
    <mergeCell ref="AC78:AH78"/>
    <mergeCell ref="J73:K73"/>
    <mergeCell ref="J74:K74"/>
    <mergeCell ref="J75:K75"/>
    <mergeCell ref="L101:AF101"/>
    <mergeCell ref="H88:AX88"/>
    <mergeCell ref="L100:AF100"/>
    <mergeCell ref="L75:AF75"/>
    <mergeCell ref="AN11:AV11"/>
    <mergeCell ref="BL75:BN75"/>
    <mergeCell ref="BL74:BN74"/>
    <mergeCell ref="BL73:BN73"/>
    <mergeCell ref="BL72:BN72"/>
    <mergeCell ref="BI75:BK75"/>
    <mergeCell ref="BI74:BK74"/>
    <mergeCell ref="BI73:BK73"/>
    <mergeCell ref="AW11:BA11"/>
    <mergeCell ref="BB72:BC72"/>
    <mergeCell ref="BL70:BN70"/>
    <mergeCell ref="BL57:BN57"/>
    <mergeCell ref="BL56:BN56"/>
    <mergeCell ref="BI57:BK57"/>
    <mergeCell ref="BL59:BN59"/>
    <mergeCell ref="BL58:BN58"/>
    <mergeCell ref="BI61:BK61"/>
    <mergeCell ref="BI58:BK58"/>
    <mergeCell ref="BI59:BK59"/>
    <mergeCell ref="BI70:BK70"/>
    <mergeCell ref="AP61:AR61"/>
    <mergeCell ref="AG59:AI59"/>
    <mergeCell ref="AP59:AR59"/>
    <mergeCell ref="J56:AF56"/>
    <mergeCell ref="AJ58:AL58"/>
    <mergeCell ref="J59:K59"/>
    <mergeCell ref="J58:K58"/>
    <mergeCell ref="J61:K61"/>
    <mergeCell ref="AM59:AO59"/>
    <mergeCell ref="AJ59:AL59"/>
    <mergeCell ref="AV57:AW57"/>
    <mergeCell ref="AX57:AY57"/>
    <mergeCell ref="BB27:BF27"/>
    <mergeCell ref="AS61:AU61"/>
    <mergeCell ref="BE29:BF29"/>
    <mergeCell ref="BD60:BE60"/>
    <mergeCell ref="BB32:BD32"/>
    <mergeCell ref="BE32:BF32"/>
    <mergeCell ref="BD58:BE58"/>
    <mergeCell ref="AS60:AU60"/>
    <mergeCell ref="BL71:BN71"/>
    <mergeCell ref="BL61:BN61"/>
    <mergeCell ref="BL60:BN60"/>
    <mergeCell ref="B27:C27"/>
    <mergeCell ref="G27:J27"/>
    <mergeCell ref="K33:AE33"/>
    <mergeCell ref="K34:AE34"/>
    <mergeCell ref="B29:C29"/>
    <mergeCell ref="AM58:AO58"/>
    <mergeCell ref="F61:H61"/>
    <mergeCell ref="AJ71:AL71"/>
    <mergeCell ref="AG73:AI73"/>
    <mergeCell ref="AJ63:AL70"/>
    <mergeCell ref="J71:K71"/>
    <mergeCell ref="B69:H69"/>
    <mergeCell ref="B71:E71"/>
    <mergeCell ref="B72:E72"/>
    <mergeCell ref="F72:H72"/>
    <mergeCell ref="J72:K72"/>
    <mergeCell ref="AJ72:AL72"/>
    <mergeCell ref="AX59:AY59"/>
    <mergeCell ref="AJ60:AL60"/>
    <mergeCell ref="AM74:AO74"/>
    <mergeCell ref="AG72:AI72"/>
    <mergeCell ref="AG71:AI71"/>
    <mergeCell ref="AG63:AI70"/>
    <mergeCell ref="AM73:AO73"/>
    <mergeCell ref="AM72:AO72"/>
    <mergeCell ref="AJ73:AL73"/>
    <mergeCell ref="AM60:AO60"/>
    <mergeCell ref="BG58:BH58"/>
    <mergeCell ref="BG59:BH59"/>
    <mergeCell ref="AA18:AU18"/>
    <mergeCell ref="B21:V21"/>
    <mergeCell ref="BG57:BH57"/>
    <mergeCell ref="BD57:BE57"/>
    <mergeCell ref="AG57:AI57"/>
    <mergeCell ref="B55:H55"/>
    <mergeCell ref="AM49:AO56"/>
    <mergeCell ref="L57:AF57"/>
    <mergeCell ref="AA19:AU19"/>
    <mergeCell ref="B23:V23"/>
    <mergeCell ref="B19:V19"/>
    <mergeCell ref="B22:V22"/>
    <mergeCell ref="AJ49:AL56"/>
    <mergeCell ref="AG28:BA28"/>
    <mergeCell ref="AG29:BA29"/>
    <mergeCell ref="AA21:AU21"/>
    <mergeCell ref="K27:BA27"/>
    <mergeCell ref="D31:F31"/>
    <mergeCell ref="H85:AB85"/>
    <mergeCell ref="B37:C37"/>
    <mergeCell ref="B39:C39"/>
    <mergeCell ref="B40:C40"/>
    <mergeCell ref="B42:C42"/>
    <mergeCell ref="F59:H59"/>
    <mergeCell ref="F58:H58"/>
    <mergeCell ref="F57:H57"/>
    <mergeCell ref="B59:E59"/>
    <mergeCell ref="F56:H56"/>
    <mergeCell ref="BE28:BF28"/>
    <mergeCell ref="BB28:BD28"/>
    <mergeCell ref="BE30:BF30"/>
    <mergeCell ref="BB30:BD30"/>
    <mergeCell ref="BB29:BD29"/>
    <mergeCell ref="AD85:AX85"/>
    <mergeCell ref="BB57:BC57"/>
    <mergeCell ref="AZ58:BA58"/>
    <mergeCell ref="AZ59:BA59"/>
    <mergeCell ref="AX58:AY58"/>
    <mergeCell ref="BE44:BF44"/>
    <mergeCell ref="AV59:AW59"/>
    <mergeCell ref="B2:AS2"/>
    <mergeCell ref="B8:AS8"/>
    <mergeCell ref="B6:AS6"/>
    <mergeCell ref="AG49:AI56"/>
    <mergeCell ref="K28:AE28"/>
    <mergeCell ref="B3:AS3"/>
    <mergeCell ref="B4:AS4"/>
    <mergeCell ref="AG30:BA30"/>
    <mergeCell ref="F73:H73"/>
    <mergeCell ref="B74:E74"/>
    <mergeCell ref="F74:H74"/>
    <mergeCell ref="BD84:BG84"/>
    <mergeCell ref="BD82:BG82"/>
    <mergeCell ref="BD81:BG81"/>
    <mergeCell ref="BD80:BG80"/>
    <mergeCell ref="B73:E73"/>
    <mergeCell ref="AY82:BC82"/>
    <mergeCell ref="AW78:BA78"/>
    <mergeCell ref="BB46:BD46"/>
    <mergeCell ref="AW3:BC3"/>
    <mergeCell ref="BD94:BG94"/>
    <mergeCell ref="BD93:BG93"/>
    <mergeCell ref="BD92:BG92"/>
    <mergeCell ref="BD90:BG90"/>
    <mergeCell ref="BD89:BG89"/>
    <mergeCell ref="BD88:BG88"/>
    <mergeCell ref="BD86:BG86"/>
    <mergeCell ref="BD85:BG85"/>
    <mergeCell ref="BB37:BD37"/>
    <mergeCell ref="B14:G14"/>
    <mergeCell ref="H14:K14"/>
    <mergeCell ref="U14:V14"/>
    <mergeCell ref="X14:AB14"/>
    <mergeCell ref="AC14:AH14"/>
    <mergeCell ref="AI14:AM14"/>
    <mergeCell ref="AO14:AV14"/>
    <mergeCell ref="AW14:BA14"/>
    <mergeCell ref="AA20:AU20"/>
  </mergeCells>
  <conditionalFormatting sqref="K28:K47 H85 H89 H93 H81">
    <cfRule type="expression" priority="1" dxfId="46" stopIfTrue="1">
      <formula>AND(AY28&gt;BB28,AY28&lt;&gt;"",BB28&lt;&gt;"")</formula>
    </cfRule>
    <cfRule type="expression" priority="2" dxfId="45" stopIfTrue="1">
      <formula>AND(AY28=BB28,AY28&lt;&gt;"",BB28&lt;&gt;"")</formula>
    </cfRule>
    <cfRule type="expression" priority="3" dxfId="0" stopIfTrue="1">
      <formula>AND(AY28&lt;BB28,AY28&lt;&gt;"",BB28&lt;&gt;"")</formula>
    </cfRule>
  </conditionalFormatting>
  <conditionalFormatting sqref="AG28:AG47 AD85 AD89 AD93 AD81">
    <cfRule type="expression" priority="4" dxfId="46" stopIfTrue="1">
      <formula>AND(BB28&gt;AY28,AY28&lt;&gt;"",BB28&lt;&gt;"")</formula>
    </cfRule>
    <cfRule type="expression" priority="5" dxfId="45" stopIfTrue="1">
      <formula>AND(BB28=AY28,AY28&lt;&gt;"",BB28&lt;&gt;"")</formula>
    </cfRule>
    <cfRule type="expression" priority="6" dxfId="0" stopIfTrue="1">
      <formula>AND(BB28&lt;AY28,AY28&lt;&gt;"",BB28&lt;&gt;"")</formula>
    </cfRule>
  </conditionalFormatting>
  <conditionalFormatting sqref="BB28:BD47 AY93:BA93 AY85:BA85 AY89:BA89 AY81:BA81">
    <cfRule type="expression" priority="7" dxfId="69" stopIfTrue="1">
      <formula>AND(BB28&lt;&gt;"",ISBLANK(AY28))</formula>
    </cfRule>
    <cfRule type="expression" priority="8" dxfId="68" stopIfTrue="1">
      <formula>ISBLANK(AY28)</formula>
    </cfRule>
  </conditionalFormatting>
  <conditionalFormatting sqref="BE28:BF47 BB93:BC93 BB85:BC85 BB89:BC89 BB81:BC81">
    <cfRule type="expression" priority="9" dxfId="69" stopIfTrue="1">
      <formula>AND(AY28&lt;&gt;"",ISBLANK(BB28))</formula>
    </cfRule>
    <cfRule type="expression" priority="10" dxfId="68" stopIfTrue="1">
      <formula>ISBLANK(BB28)</formula>
    </cfRule>
  </conditionalFormatting>
  <conditionalFormatting sqref="O48:X48">
    <cfRule type="expression" priority="11" dxfId="46" stopIfTrue="1">
      <formula>AND(AW48&gt;AZ48,AW48&lt;&gt;"",AZ48&lt;&gt;"")</formula>
    </cfRule>
    <cfRule type="expression" priority="12" dxfId="45" stopIfTrue="1">
      <formula>AND(AW48=AZ48,AW48&lt;&gt;"",AZ48&lt;&gt;"")</formula>
    </cfRule>
    <cfRule type="expression" priority="13" dxfId="0" stopIfTrue="1">
      <formula>AND(AW48&lt;AZ48,AW48&lt;&gt;"",AZ48&lt;&gt;"")</formula>
    </cfRule>
  </conditionalFormatting>
  <conditionalFormatting sqref="AF48:AO48">
    <cfRule type="expression" priority="14" dxfId="46" stopIfTrue="1">
      <formula>AND(AZ48&gt;AW48,AW48&lt;&gt;"",AZ48&lt;&gt;"")</formula>
    </cfRule>
    <cfRule type="expression" priority="15" dxfId="45" stopIfTrue="1">
      <formula>AND(AZ48=AW48,AW48&lt;&gt;"",AZ48&lt;&gt;"")</formula>
    </cfRule>
    <cfRule type="expression" priority="16" dxfId="0" stopIfTrue="1">
      <formula>AND(AZ48&lt;AW48,AW48&lt;&gt;"",AZ48&lt;&gt;"")</formula>
    </cfRule>
  </conditionalFormatting>
  <conditionalFormatting sqref="Z48:AA48">
    <cfRule type="expression" priority="17" dxfId="46" stopIfTrue="1">
      <formula>AND(BH48&gt;#REF!,BH48&lt;&gt;"",#REF!&lt;&gt;"")</formula>
    </cfRule>
    <cfRule type="expression" priority="18" dxfId="45" stopIfTrue="1">
      <formula>AND(BH48=#REF!,BH48&lt;&gt;"",#REF!&lt;&gt;"")</formula>
    </cfRule>
    <cfRule type="expression" priority="19" dxfId="0" stopIfTrue="1">
      <formula>AND(BH48&lt;#REF!,BH48&lt;&gt;"",#REF!&lt;&gt;"")</formula>
    </cfRule>
  </conditionalFormatting>
  <conditionalFormatting sqref="AQ48:AR48">
    <cfRule type="expression" priority="20" dxfId="46" stopIfTrue="1">
      <formula>AND(#REF!&gt;BH48,BH48&lt;&gt;"",#REF!&lt;&gt;"")</formula>
    </cfRule>
    <cfRule type="expression" priority="21" dxfId="45" stopIfTrue="1">
      <formula>AND(#REF!=BH48,BH48&lt;&gt;"",#REF!&lt;&gt;"")</formula>
    </cfRule>
    <cfRule type="expression" priority="22" dxfId="0" stopIfTrue="1">
      <formula>AND(#REF!&lt;BH48,BH48&lt;&gt;"",#REF!&lt;&gt;"")</formula>
    </cfRule>
  </conditionalFormatting>
  <conditionalFormatting sqref="AB48">
    <cfRule type="expression" priority="23" dxfId="46" stopIfTrue="1">
      <formula>AND(A73&gt;#REF!,A73&lt;&gt;"",#REF!&lt;&gt;"")</formula>
    </cfRule>
    <cfRule type="expression" priority="24" dxfId="45" stopIfTrue="1">
      <formula>AND(A73=#REF!,A73&lt;&gt;"",#REF!&lt;&gt;"")</formula>
    </cfRule>
    <cfRule type="expression" priority="25" dxfId="0" stopIfTrue="1">
      <formula>AND(A73&lt;#REF!,A73&lt;&gt;"",#REF!&lt;&gt;"")</formula>
    </cfRule>
  </conditionalFormatting>
  <conditionalFormatting sqref="AS48">
    <cfRule type="expression" priority="26" dxfId="46" stopIfTrue="1">
      <formula>AND(#REF!&gt;A73,A73&lt;&gt;"",#REF!&lt;&gt;"")</formula>
    </cfRule>
    <cfRule type="expression" priority="27" dxfId="45" stopIfTrue="1">
      <formula>AND(#REF!=A73,A73&lt;&gt;"",#REF!&lt;&gt;"")</formula>
    </cfRule>
    <cfRule type="expression" priority="28" dxfId="0" stopIfTrue="1">
      <formula>AND(#REF!&lt;A73,A73&lt;&gt;"",#REF!&lt;&gt;"")</formula>
    </cfRule>
  </conditionalFormatting>
  <conditionalFormatting sqref="AI78:AM78">
    <cfRule type="expression" priority="29" dxfId="42" stopIfTrue="1">
      <formula>$AC$78=""</formula>
    </cfRule>
  </conditionalFormatting>
  <conditionalFormatting sqref="Y48">
    <cfRule type="expression" priority="30" dxfId="46" stopIfTrue="1">
      <formula>AND(BG48&gt;A73,BG48&lt;&gt;"",A73&lt;&gt;"")</formula>
    </cfRule>
    <cfRule type="expression" priority="31" dxfId="45" stopIfTrue="1">
      <formula>AND(BG48=A73,BG48&lt;&gt;"",A73&lt;&gt;"")</formula>
    </cfRule>
    <cfRule type="expression" priority="32" dxfId="0" stopIfTrue="1">
      <formula>AND(BG48&lt;A73,BG48&lt;&gt;"",A73&lt;&gt;"")</formula>
    </cfRule>
  </conditionalFormatting>
  <conditionalFormatting sqref="AP48">
    <cfRule type="expression" priority="33" dxfId="46" stopIfTrue="1">
      <formula>AND(A73&gt;BG48,BG48&lt;&gt;"",A73&lt;&gt;"")</formula>
    </cfRule>
    <cfRule type="expression" priority="34" dxfId="45" stopIfTrue="1">
      <formula>AND(A73=BG48,BG48&lt;&gt;"",A73&lt;&gt;"")</formula>
    </cfRule>
    <cfRule type="expression" priority="35" dxfId="0" stopIfTrue="1">
      <formula>AND(A73&lt;BG48,BG48&lt;&gt;"",A73&lt;&gt;"")</formula>
    </cfRule>
  </conditionalFormatting>
  <conditionalFormatting sqref="L62:L68 AV62:BL68 AG61:BN61">
    <cfRule type="expression" priority="36" dxfId="0" stopIfTrue="1">
      <formula>$J$61=""</formula>
    </cfRule>
  </conditionalFormatting>
  <conditionalFormatting sqref="AG57:BN57">
    <cfRule type="expression" priority="37" dxfId="0" stopIfTrue="1">
      <formula>$J$58=""</formula>
    </cfRule>
  </conditionalFormatting>
  <conditionalFormatting sqref="AG58:BN58">
    <cfRule type="expression" priority="38" dxfId="0" stopIfTrue="1">
      <formula>$J$58=""</formula>
    </cfRule>
    <cfRule type="expression" priority="39" dxfId="0" stopIfTrue="1">
      <formula>$J$59=""</formula>
    </cfRule>
  </conditionalFormatting>
  <conditionalFormatting sqref="AG59:BN59">
    <cfRule type="expression" priority="40" dxfId="0" stopIfTrue="1">
      <formula>$J$59=""</formula>
    </cfRule>
    <cfRule type="expression" priority="41" dxfId="0" stopIfTrue="1">
      <formula>$J$60=""</formula>
    </cfRule>
  </conditionalFormatting>
  <conditionalFormatting sqref="AG60:BN60">
    <cfRule type="expression" priority="42" dxfId="0" stopIfTrue="1">
      <formula>$J$60=""</formula>
    </cfRule>
    <cfRule type="expression" priority="43" dxfId="0" stopIfTrue="1">
      <formula>$J$61=""</formula>
    </cfRule>
  </conditionalFormatting>
  <conditionalFormatting sqref="AG71:BN71">
    <cfRule type="expression" priority="44" dxfId="0" stopIfTrue="1">
      <formula>$J$72=""</formula>
    </cfRule>
  </conditionalFormatting>
  <conditionalFormatting sqref="AG72:BN72">
    <cfRule type="expression" priority="45" dxfId="0" stopIfTrue="1">
      <formula>$J$72=""</formula>
    </cfRule>
    <cfRule type="expression" priority="46" dxfId="0" stopIfTrue="1">
      <formula>$J$73=""</formula>
    </cfRule>
  </conditionalFormatting>
  <conditionalFormatting sqref="AG73:BN73">
    <cfRule type="expression" priority="47" dxfId="0" stopIfTrue="1">
      <formula>$J$73=""</formula>
    </cfRule>
    <cfRule type="expression" priority="48" dxfId="0" stopIfTrue="1">
      <formula>$J$74=""</formula>
    </cfRule>
  </conditionalFormatting>
  <conditionalFormatting sqref="AG74:BN74">
    <cfRule type="expression" priority="49" dxfId="0" stopIfTrue="1">
      <formula>$J$74=""</formula>
    </cfRule>
    <cfRule type="expression" priority="50" dxfId="0" stopIfTrue="1">
      <formula>$J$75=""</formula>
    </cfRule>
  </conditionalFormatting>
  <conditionalFormatting sqref="AG75:BN75">
    <cfRule type="expression" priority="51" dxfId="0" stopIfTrue="1">
      <formula>$J$75=""</formula>
    </cfRule>
  </conditionalFormatting>
  <conditionalFormatting sqref="L57:AF57">
    <cfRule type="expression" priority="52" dxfId="1" stopIfTrue="1">
      <formula>$AV$57=""</formula>
    </cfRule>
    <cfRule type="expression" priority="53" dxfId="0" stopIfTrue="1">
      <formula>$J$58=""</formula>
    </cfRule>
  </conditionalFormatting>
  <conditionalFormatting sqref="L58:AF58">
    <cfRule type="expression" priority="54" dxfId="1" stopIfTrue="1">
      <formula>$AV$58=""</formula>
    </cfRule>
    <cfRule type="expression" priority="55" dxfId="0" stopIfTrue="1">
      <formula>$J$58=""</formula>
    </cfRule>
    <cfRule type="expression" priority="56" dxfId="0" stopIfTrue="1">
      <formula>$J$59=""</formula>
    </cfRule>
  </conditionalFormatting>
  <conditionalFormatting sqref="L59:AF59">
    <cfRule type="expression" priority="57" dxfId="1" stopIfTrue="1">
      <formula>$AV$59=""</formula>
    </cfRule>
    <cfRule type="expression" priority="58" dxfId="0" stopIfTrue="1">
      <formula>$J$59=""</formula>
    </cfRule>
    <cfRule type="expression" priority="59" dxfId="0" stopIfTrue="1">
      <formula>$J$60=""</formula>
    </cfRule>
  </conditionalFormatting>
  <conditionalFormatting sqref="L60:AF60">
    <cfRule type="expression" priority="60" dxfId="1" stopIfTrue="1">
      <formula>$AV$60=""</formula>
    </cfRule>
    <cfRule type="expression" priority="61" dxfId="0" stopIfTrue="1">
      <formula>$J$60=""</formula>
    </cfRule>
    <cfRule type="expression" priority="62" dxfId="0" stopIfTrue="1">
      <formula>$J$61=""</formula>
    </cfRule>
  </conditionalFormatting>
  <conditionalFormatting sqref="L61:AF61">
    <cfRule type="expression" priority="63" dxfId="1" stopIfTrue="1">
      <formula>$AV$61=""</formula>
    </cfRule>
    <cfRule type="expression" priority="64" dxfId="0" stopIfTrue="1">
      <formula>$J$61=""</formula>
    </cfRule>
  </conditionalFormatting>
  <conditionalFormatting sqref="L71:AF71">
    <cfRule type="expression" priority="65" dxfId="1" stopIfTrue="1">
      <formula>$AV$71=""</formula>
    </cfRule>
    <cfRule type="expression" priority="66" dxfId="0" stopIfTrue="1">
      <formula>$J$72=""</formula>
    </cfRule>
  </conditionalFormatting>
  <conditionalFormatting sqref="L72:AF72">
    <cfRule type="expression" priority="67" dxfId="1" stopIfTrue="1">
      <formula>$AV$72=""</formula>
    </cfRule>
    <cfRule type="expression" priority="68" dxfId="0" stopIfTrue="1">
      <formula>$J$72=""</formula>
    </cfRule>
    <cfRule type="expression" priority="69" dxfId="0" stopIfTrue="1">
      <formula>$J$73=""</formula>
    </cfRule>
  </conditionalFormatting>
  <conditionalFormatting sqref="L73:AF73">
    <cfRule type="expression" priority="70" dxfId="1" stopIfTrue="1">
      <formula>$AV$73=""</formula>
    </cfRule>
    <cfRule type="expression" priority="71" dxfId="0" stopIfTrue="1">
      <formula>$J$73=""</formula>
    </cfRule>
    <cfRule type="expression" priority="72" dxfId="0" stopIfTrue="1">
      <formula>$J$74=""</formula>
    </cfRule>
  </conditionalFormatting>
  <conditionalFormatting sqref="L74:AF74">
    <cfRule type="expression" priority="73" dxfId="1" stopIfTrue="1">
      <formula>$AV$74=""</formula>
    </cfRule>
    <cfRule type="expression" priority="74" dxfId="0" stopIfTrue="1">
      <formula>$J$74=""</formula>
    </cfRule>
    <cfRule type="expression" priority="75" dxfId="0" stopIfTrue="1">
      <formula>$J$75=""</formula>
    </cfRule>
  </conditionalFormatting>
  <conditionalFormatting sqref="L75:AF75">
    <cfRule type="expression" priority="76" dxfId="1" stopIfTrue="1">
      <formula>$AV$75=""</formula>
    </cfRule>
    <cfRule type="expression" priority="77" dxfId="0" stopIfTrue="1">
      <formula>$J$75=""</formula>
    </cfRule>
  </conditionalFormatting>
  <conditionalFormatting sqref="J57:K61">
    <cfRule type="expression" priority="78" dxfId="94" stopIfTrue="1">
      <formula>#REF!&lt;&gt;#REF!</formula>
    </cfRule>
  </conditionalFormatting>
  <conditionalFormatting sqref="J71:K75">
    <cfRule type="expression" priority="79" dxfId="94" stopIfTrue="1">
      <formula>#REF!&lt;&gt;#REF!</formula>
    </cfRule>
  </conditionalFormatting>
  <conditionalFormatting sqref="AT48:BA48">
    <cfRule type="expression" priority="80" dxfId="46" stopIfTrue="1">
      <formula>AND(#REF!&gt;#REF!,#REF!&lt;&gt;"",#REF!&lt;&gt;"")</formula>
    </cfRule>
    <cfRule type="expression" priority="81" dxfId="45" stopIfTrue="1">
      <formula>AND(#REF!=#REF!,#REF!&lt;&gt;"",#REF!&lt;&gt;"")</formula>
    </cfRule>
    <cfRule type="expression" priority="82" dxfId="0" stopIfTrue="1">
      <formula>AND(#REF!&lt;#REF!,#REF!&lt;&gt;"",#REF!&lt;&gt;"")</formula>
    </cfRule>
  </conditionalFormatting>
  <conditionalFormatting sqref="AC48:AD48">
    <cfRule type="expression" priority="83" dxfId="46" stopIfTrue="1">
      <formula>AND(#REF!&gt;#REF!,#REF!&lt;&gt;"",#REF!&lt;&gt;"")</formula>
    </cfRule>
    <cfRule type="expression" priority="84" dxfId="45" stopIfTrue="1">
      <formula>AND(#REF!=#REF!,#REF!&lt;&gt;"",#REF!&lt;&gt;"")</formula>
    </cfRule>
    <cfRule type="expression" priority="85" dxfId="0" stopIfTrue="1">
      <formula>AND(#REF!&lt;#REF!,#REF!&lt;&gt;"",#REF!&lt;&gt;"")</formula>
    </cfRule>
  </conditionalFormatting>
  <conditionalFormatting sqref="AI11:AM11">
    <cfRule type="expression" priority="86" dxfId="68" stopIfTrue="1">
      <formula>AND($U$11=2,ISBLANK($AI$11))</formula>
    </cfRule>
    <cfRule type="expression" priority="87" dxfId="0" stopIfTrue="1">
      <formula>$AC$11=""</formula>
    </cfRule>
  </conditionalFormatting>
  <conditionalFormatting sqref="AI14:AM14">
    <cfRule type="expression" priority="88" dxfId="68" stopIfTrue="1">
      <formula>AND($U$14=2,ISBLANK($AI$14))</formula>
    </cfRule>
    <cfRule type="expression" priority="89" dxfId="0" stopIfTrue="1">
      <formula>$AC$14=""</formula>
    </cfRule>
  </conditionalFormatting>
  <dataValidations count="4">
    <dataValidation type="list" allowBlank="1" showInputMessage="1" showErrorMessage="1" sqref="BD81 B57:E61 B71:E75 BD93 BD89 BD85">
      <formula1>$W$20:$W$23</formula1>
    </dataValidation>
    <dataValidation type="whole" operator="greaterThanOrEqual" allowBlank="1" showErrorMessage="1" errorTitle="Fehler" error="Nur Zahlen eingeben!" sqref="AY89:BC89 BB28:BF47 AW48:BA48 AI15:AM15 AI11:AM13 X11:AB15 AW11:BA15 AY85:BC85 AY93:BC93 AY81:BC81 X78:AB78 AW78:BA78">
      <formula1>0</formula1>
    </dataValidation>
    <dataValidation type="whole" allowBlank="1" showInputMessage="1" showErrorMessage="1" errorTitle="Fehler" error="Nur Zahlen eingeben!" sqref="U78">
      <formula1>1</formula1>
      <formula2>2</formula2>
    </dataValidation>
    <dataValidation type="list" allowBlank="1" showInputMessage="1" showErrorMessage="1" sqref="U11:V15">
      <formula1>$B$28:$B$29</formula1>
    </dataValidation>
  </dataValidations>
  <printOptions/>
  <pageMargins left="0.3937007874015748" right="0.3937007874015748" top="0.3937007874015748" bottom="0.3937007874015748" header="0.11811023622047245" footer="0"/>
  <pageSetup horizontalDpi="600" verticalDpi="600" orientation="portrait" paperSize="9" scale="68" r:id="rId4"/>
  <headerFooter alignWithMargins="0">
    <oddFooter xml:space="preserve">&amp;C                               &amp;R&amp;P von &amp;N </oddFooter>
  </headerFooter>
  <rowBreaks count="1" manualBreakCount="1">
    <brk id="47" max="66" man="1"/>
  </rowBreaks>
  <colBreaks count="1" manualBreakCount="1">
    <brk id="128" max="80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S178"/>
  <sheetViews>
    <sheetView zoomScalePageLayoutView="0" workbookViewId="0" topLeftCell="A19">
      <selection activeCell="BD48" sqref="BD48:BJ48"/>
    </sheetView>
  </sheetViews>
  <sheetFormatPr defaultColWidth="0" defaultRowHeight="12.75" zeroHeight="1"/>
  <cols>
    <col min="1" max="60" width="2.140625" style="1" customWidth="1"/>
    <col min="61" max="61" width="2.140625" style="2" customWidth="1"/>
    <col min="62" max="62" width="2.140625" style="3" customWidth="1"/>
    <col min="63" max="67" width="2.140625" style="4" customWidth="1"/>
    <col min="68" max="68" width="2.140625" style="5" customWidth="1"/>
    <col min="69" max="73" width="2.140625" style="5" hidden="1" customWidth="1"/>
    <col min="74" max="76" width="2.140625" style="3" hidden="1" customWidth="1"/>
    <col min="77" max="83" width="2.140625" style="6" hidden="1" customWidth="1"/>
    <col min="84" max="89" width="2.140625" style="2" hidden="1" customWidth="1"/>
    <col min="90" max="118" width="2.140625" style="7" hidden="1" customWidth="1"/>
    <col min="119" max="119" width="2.140625" style="8" hidden="1" customWidth="1"/>
    <col min="120" max="16384" width="2.140625" style="1" hidden="1" customWidth="1"/>
  </cols>
  <sheetData>
    <row r="1" ht="6" customHeight="1"/>
    <row r="2" spans="3:60" ht="29.25" customHeight="1">
      <c r="C2" s="440" t="str">
        <f>Ergebniseingabe!B2</f>
        <v>SSV Ostheim Köln 1931 e.V.</v>
      </c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  <c r="AB2" s="440"/>
      <c r="AC2" s="440"/>
      <c r="AD2" s="440"/>
      <c r="AE2" s="440"/>
      <c r="AF2" s="440"/>
      <c r="AG2" s="440"/>
      <c r="AH2" s="440"/>
      <c r="AI2" s="440"/>
      <c r="AJ2" s="440"/>
      <c r="AK2" s="440"/>
      <c r="AL2" s="440"/>
      <c r="AM2" s="440"/>
      <c r="AN2" s="440"/>
      <c r="AO2" s="440"/>
      <c r="AP2" s="440"/>
      <c r="AQ2" s="440"/>
      <c r="AR2" s="440"/>
      <c r="AS2" s="440"/>
      <c r="AT2" s="440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9"/>
      <c r="BF2" s="9"/>
      <c r="BG2" s="9"/>
      <c r="BH2" s="9"/>
    </row>
    <row r="3" spans="3:118" s="17" customFormat="1" ht="27.75" customHeight="1">
      <c r="C3" s="441" t="str">
        <f>Ergebniseingabe!B3</f>
        <v>2. Advents-Cup 2013</v>
      </c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1"/>
      <c r="AS3" s="441"/>
      <c r="AT3" s="441"/>
      <c r="AY3" s="165" t="s">
        <v>0</v>
      </c>
      <c r="AZ3" s="165"/>
      <c r="BA3" s="165"/>
      <c r="BB3" s="165"/>
      <c r="BC3" s="165"/>
      <c r="BD3" s="165"/>
      <c r="BE3" s="165"/>
      <c r="BF3" s="10"/>
      <c r="BG3" s="10"/>
      <c r="BH3" s="10"/>
      <c r="BI3" s="11"/>
      <c r="BJ3" s="12"/>
      <c r="BK3" s="13"/>
      <c r="BL3" s="13"/>
      <c r="BM3" s="13"/>
      <c r="BN3" s="13"/>
      <c r="BO3" s="13"/>
      <c r="BP3" s="14"/>
      <c r="BQ3" s="14"/>
      <c r="BR3" s="14"/>
      <c r="BS3" s="14"/>
      <c r="BT3" s="14"/>
      <c r="BU3" s="14"/>
      <c r="BV3" s="12"/>
      <c r="BW3" s="12"/>
      <c r="BX3" s="12"/>
      <c r="BY3" s="15"/>
      <c r="BZ3" s="15"/>
      <c r="CA3" s="15"/>
      <c r="CB3" s="15"/>
      <c r="CC3" s="15"/>
      <c r="CD3" s="15"/>
      <c r="CE3" s="15"/>
      <c r="CF3" s="11"/>
      <c r="CG3" s="11"/>
      <c r="CH3" s="11"/>
      <c r="CI3" s="11"/>
      <c r="CJ3" s="11"/>
      <c r="CK3" s="11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</row>
    <row r="4" spans="3:118" s="25" customFormat="1" ht="15">
      <c r="C4" s="559" t="str">
        <f>Ergebniseingabe!B4</f>
        <v>Fußballturnier für - 2 x 5- Mannschaften für F-Junioren Jahrgang 2006</v>
      </c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59"/>
      <c r="AC4" s="559"/>
      <c r="AD4" s="559"/>
      <c r="AE4" s="559"/>
      <c r="AF4" s="559"/>
      <c r="AG4" s="559"/>
      <c r="AH4" s="559"/>
      <c r="AI4" s="559"/>
      <c r="AJ4" s="559"/>
      <c r="AK4" s="559"/>
      <c r="AL4" s="559"/>
      <c r="AM4" s="559"/>
      <c r="AN4" s="559"/>
      <c r="AO4" s="559"/>
      <c r="AP4" s="559"/>
      <c r="AQ4" s="559"/>
      <c r="AR4" s="559"/>
      <c r="AS4" s="559"/>
      <c r="AT4" s="559"/>
      <c r="BE4" s="18"/>
      <c r="BF4" s="18"/>
      <c r="BG4" s="18"/>
      <c r="BH4" s="18"/>
      <c r="BI4" s="19"/>
      <c r="BJ4" s="20"/>
      <c r="BK4" s="21"/>
      <c r="BL4" s="21"/>
      <c r="BM4" s="21"/>
      <c r="BN4" s="21"/>
      <c r="BO4" s="21"/>
      <c r="BP4" s="22"/>
      <c r="BQ4" s="22"/>
      <c r="BR4" s="22"/>
      <c r="BS4" s="22"/>
      <c r="BT4" s="22"/>
      <c r="BU4" s="22"/>
      <c r="BV4" s="20"/>
      <c r="BW4" s="20"/>
      <c r="BX4" s="20"/>
      <c r="BY4" s="23"/>
      <c r="BZ4" s="23"/>
      <c r="CA4" s="23"/>
      <c r="CB4" s="23"/>
      <c r="CC4" s="23"/>
      <c r="CD4" s="23"/>
      <c r="CE4" s="23"/>
      <c r="CF4" s="19"/>
      <c r="CG4" s="19"/>
      <c r="CH4" s="19"/>
      <c r="CI4" s="19"/>
      <c r="CJ4" s="19"/>
      <c r="CK4" s="19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</row>
    <row r="5" spans="44:118" s="25" customFormat="1" ht="6" customHeight="1"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9"/>
      <c r="BJ5" s="20"/>
      <c r="BK5" s="21"/>
      <c r="BL5" s="21"/>
      <c r="BM5" s="21"/>
      <c r="BN5" s="21"/>
      <c r="BO5" s="21"/>
      <c r="BP5" s="22"/>
      <c r="BQ5" s="22"/>
      <c r="BR5" s="22"/>
      <c r="BS5" s="22"/>
      <c r="BT5" s="22"/>
      <c r="BU5" s="22"/>
      <c r="BV5" s="20"/>
      <c r="BW5" s="20"/>
      <c r="BX5" s="20"/>
      <c r="BY5" s="23"/>
      <c r="BZ5" s="23"/>
      <c r="CA5" s="23"/>
      <c r="CB5" s="23"/>
      <c r="CC5" s="23"/>
      <c r="CD5" s="23"/>
      <c r="CE5" s="23"/>
      <c r="CF5" s="19"/>
      <c r="CG5" s="19"/>
      <c r="CH5" s="19"/>
      <c r="CI5" s="19"/>
      <c r="CJ5" s="19"/>
      <c r="CK5" s="19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</row>
    <row r="6" spans="3:118" s="33" customFormat="1" ht="13.5">
      <c r="C6" s="558">
        <f>Ergebniseingabe!B6</f>
        <v>41623</v>
      </c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  <c r="AB6" s="558"/>
      <c r="AC6" s="558"/>
      <c r="AD6" s="558"/>
      <c r="AE6" s="558"/>
      <c r="AF6" s="558"/>
      <c r="AG6" s="558"/>
      <c r="AH6" s="558"/>
      <c r="AI6" s="558"/>
      <c r="AJ6" s="558"/>
      <c r="AK6" s="558"/>
      <c r="AL6" s="558"/>
      <c r="AM6" s="558"/>
      <c r="AN6" s="558"/>
      <c r="AO6" s="558"/>
      <c r="AP6" s="558"/>
      <c r="AQ6" s="558"/>
      <c r="AR6" s="558"/>
      <c r="AS6" s="558"/>
      <c r="AT6" s="558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7"/>
      <c r="BJ6" s="28"/>
      <c r="BK6" s="29"/>
      <c r="BL6" s="29"/>
      <c r="BM6" s="29"/>
      <c r="BN6" s="29"/>
      <c r="BO6" s="29"/>
      <c r="BP6" s="30"/>
      <c r="BQ6" s="30"/>
      <c r="BR6" s="30"/>
      <c r="BS6" s="30"/>
      <c r="BT6" s="30"/>
      <c r="BU6" s="30"/>
      <c r="BV6" s="28"/>
      <c r="BW6" s="28"/>
      <c r="BX6" s="28"/>
      <c r="BY6" s="31"/>
      <c r="BZ6" s="31"/>
      <c r="CA6" s="31"/>
      <c r="CB6" s="31"/>
      <c r="CC6" s="31"/>
      <c r="CD6" s="31"/>
      <c r="CE6" s="31"/>
      <c r="CF6" s="27"/>
      <c r="CG6" s="27"/>
      <c r="CH6" s="27"/>
      <c r="CI6" s="27"/>
      <c r="CJ6" s="27"/>
      <c r="CK6" s="27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</row>
    <row r="7" spans="44:118" s="25" customFormat="1" ht="6" customHeight="1"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9"/>
      <c r="BJ7" s="20"/>
      <c r="BK7" s="21"/>
      <c r="BL7" s="21"/>
      <c r="BM7" s="21"/>
      <c r="BN7" s="21"/>
      <c r="BO7" s="21"/>
      <c r="BP7" s="22"/>
      <c r="BQ7" s="22"/>
      <c r="BR7" s="22"/>
      <c r="BS7" s="22"/>
      <c r="BT7" s="22"/>
      <c r="BU7" s="22"/>
      <c r="BV7" s="20"/>
      <c r="BW7" s="20"/>
      <c r="BX7" s="20"/>
      <c r="BY7" s="23"/>
      <c r="BZ7" s="23"/>
      <c r="CA7" s="23"/>
      <c r="CB7" s="23"/>
      <c r="CC7" s="23"/>
      <c r="CD7" s="23"/>
      <c r="CE7" s="23"/>
      <c r="CF7" s="19"/>
      <c r="CG7" s="19"/>
      <c r="CH7" s="19"/>
      <c r="CI7" s="19"/>
      <c r="CJ7" s="19"/>
      <c r="CK7" s="19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</row>
    <row r="8" spans="3:118" s="41" customFormat="1" ht="13.5">
      <c r="C8" s="557" t="str">
        <f>Ergebniseingabe!B8</f>
        <v>in der Dreifachhalle SZ Köln-Ostheim auf der Hardtgenbuscher Kirchweg 100 in 51107 Köln</v>
      </c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7"/>
      <c r="W8" s="557"/>
      <c r="X8" s="557"/>
      <c r="Y8" s="557"/>
      <c r="Z8" s="557"/>
      <c r="AA8" s="557"/>
      <c r="AB8" s="557"/>
      <c r="AC8" s="557"/>
      <c r="AD8" s="557"/>
      <c r="AE8" s="557"/>
      <c r="AF8" s="557"/>
      <c r="AG8" s="557"/>
      <c r="AH8" s="557"/>
      <c r="AI8" s="557"/>
      <c r="AJ8" s="557"/>
      <c r="AK8" s="557"/>
      <c r="AL8" s="557"/>
      <c r="AM8" s="557"/>
      <c r="AN8" s="557"/>
      <c r="AO8" s="557"/>
      <c r="AP8" s="557"/>
      <c r="AQ8" s="557"/>
      <c r="AR8" s="557"/>
      <c r="AS8" s="557"/>
      <c r="AT8" s="557"/>
      <c r="AU8" s="33"/>
      <c r="AV8" s="33"/>
      <c r="AW8" s="33"/>
      <c r="AX8" s="33"/>
      <c r="AY8" s="33"/>
      <c r="AZ8" s="33"/>
      <c r="BA8" s="33"/>
      <c r="BB8" s="33"/>
      <c r="BC8" s="34"/>
      <c r="BD8" s="34"/>
      <c r="BE8" s="34"/>
      <c r="BF8" s="34"/>
      <c r="BG8" s="34"/>
      <c r="BH8" s="34"/>
      <c r="BI8" s="35"/>
      <c r="BJ8" s="36"/>
      <c r="BK8" s="37"/>
      <c r="BL8" s="37"/>
      <c r="BM8" s="37"/>
      <c r="BN8" s="37"/>
      <c r="BO8" s="37"/>
      <c r="BP8" s="38"/>
      <c r="BQ8" s="38"/>
      <c r="BR8" s="38"/>
      <c r="BS8" s="38"/>
      <c r="BT8" s="38"/>
      <c r="BU8" s="38"/>
      <c r="BV8" s="36"/>
      <c r="BW8" s="36"/>
      <c r="BX8" s="36"/>
      <c r="BY8" s="39"/>
      <c r="BZ8" s="39"/>
      <c r="CA8" s="39"/>
      <c r="CB8" s="39"/>
      <c r="CC8" s="39"/>
      <c r="CD8" s="39"/>
      <c r="CE8" s="39"/>
      <c r="CF8" s="35"/>
      <c r="CG8" s="35"/>
      <c r="CH8" s="35"/>
      <c r="CI8" s="35"/>
      <c r="CJ8" s="35"/>
      <c r="CK8" s="35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</row>
    <row r="9" spans="3:118" s="25" customFormat="1" ht="11.25" customHeight="1"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9"/>
      <c r="BJ9" s="20"/>
      <c r="BK9" s="21"/>
      <c r="BL9" s="21"/>
      <c r="BM9" s="21"/>
      <c r="BN9" s="21"/>
      <c r="BO9" s="21"/>
      <c r="BP9" s="22"/>
      <c r="BQ9" s="22"/>
      <c r="BR9" s="22"/>
      <c r="BS9" s="22"/>
      <c r="BT9" s="22"/>
      <c r="BU9" s="22"/>
      <c r="BV9" s="20"/>
      <c r="BW9" s="20"/>
      <c r="BX9" s="20"/>
      <c r="BY9" s="23"/>
      <c r="BZ9" s="23"/>
      <c r="CA9" s="23"/>
      <c r="CB9" s="23"/>
      <c r="CC9" s="23"/>
      <c r="CD9" s="23"/>
      <c r="CE9" s="23"/>
      <c r="CF9" s="19"/>
      <c r="CG9" s="19"/>
      <c r="CH9" s="19"/>
      <c r="CI9" s="19"/>
      <c r="CJ9" s="19"/>
      <c r="CK9" s="19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</row>
    <row r="10" spans="61:118" s="25" customFormat="1" ht="6" customHeight="1">
      <c r="BI10" s="19"/>
      <c r="BJ10" s="20"/>
      <c r="BK10" s="21"/>
      <c r="BL10" s="21"/>
      <c r="BM10" s="21"/>
      <c r="BN10" s="21"/>
      <c r="BO10" s="21"/>
      <c r="BP10" s="22"/>
      <c r="BQ10" s="22"/>
      <c r="BR10" s="22"/>
      <c r="BS10" s="22"/>
      <c r="BT10" s="22"/>
      <c r="BU10" s="22"/>
      <c r="BV10" s="20"/>
      <c r="BW10" s="20"/>
      <c r="BX10" s="20"/>
      <c r="BY10" s="23"/>
      <c r="BZ10" s="23"/>
      <c r="CA10" s="23"/>
      <c r="CB10" s="23"/>
      <c r="CC10" s="23"/>
      <c r="CD10" s="23"/>
      <c r="CE10" s="23"/>
      <c r="CF10" s="19"/>
      <c r="CG10" s="19"/>
      <c r="CH10" s="19"/>
      <c r="CI10" s="19"/>
      <c r="CJ10" s="19"/>
      <c r="CK10" s="19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</row>
    <row r="11" spans="3:114" s="33" customFormat="1" ht="13.5">
      <c r="C11" s="155" t="s">
        <v>51</v>
      </c>
      <c r="D11" s="155"/>
      <c r="E11" s="155"/>
      <c r="F11" s="155"/>
      <c r="G11" s="155"/>
      <c r="H11" s="155"/>
      <c r="I11" s="344">
        <f>Ergebniseingabe!H11</f>
        <v>0.3958333333333333</v>
      </c>
      <c r="J11" s="344"/>
      <c r="K11" s="344"/>
      <c r="L11" s="344"/>
      <c r="M11" s="33" t="s">
        <v>1</v>
      </c>
      <c r="U11" s="42" t="s">
        <v>2</v>
      </c>
      <c r="V11" s="557">
        <f>Ergebniseingabe!U11</f>
        <v>1</v>
      </c>
      <c r="W11" s="557"/>
      <c r="X11" s="43" t="s">
        <v>3</v>
      </c>
      <c r="Y11" s="336">
        <f>Ergebniseingabe!X11</f>
        <v>10</v>
      </c>
      <c r="Z11" s="336"/>
      <c r="AA11" s="336"/>
      <c r="AB11" s="336"/>
      <c r="AC11" s="336"/>
      <c r="AD11" s="159">
        <f>Ergebniseingabe!AC11</f>
      </c>
      <c r="AE11" s="159"/>
      <c r="AF11" s="159"/>
      <c r="AG11" s="159"/>
      <c r="AH11" s="159"/>
      <c r="AI11" s="159"/>
      <c r="AJ11" s="336">
        <f>Ergebniseingabe!AI11</f>
        <v>0</v>
      </c>
      <c r="AK11" s="336"/>
      <c r="AL11" s="336"/>
      <c r="AM11" s="336"/>
      <c r="AN11" s="336"/>
      <c r="AO11" s="155" t="s">
        <v>4</v>
      </c>
      <c r="AP11" s="155"/>
      <c r="AQ11" s="155"/>
      <c r="AR11" s="155"/>
      <c r="AS11" s="155"/>
      <c r="AT11" s="155"/>
      <c r="AU11" s="155"/>
      <c r="AV11" s="155"/>
      <c r="AW11" s="155"/>
      <c r="AX11" s="334">
        <f>Ergebniseingabe!AW11</f>
        <v>1</v>
      </c>
      <c r="AY11" s="334"/>
      <c r="AZ11" s="334"/>
      <c r="BA11" s="334"/>
      <c r="BB11" s="334"/>
      <c r="BC11" s="27"/>
      <c r="BD11" s="27"/>
      <c r="BE11" s="27"/>
      <c r="BF11" s="28"/>
      <c r="BG11" s="28"/>
      <c r="BH11" s="28"/>
      <c r="BI11" s="30"/>
      <c r="BJ11" s="30"/>
      <c r="BK11" s="29"/>
      <c r="BL11" s="29"/>
      <c r="BM11" s="44"/>
      <c r="BN11" s="44"/>
      <c r="BO11" s="44"/>
      <c r="BP11" s="45"/>
      <c r="BQ11" s="45"/>
      <c r="BR11" s="45"/>
      <c r="BS11" s="30"/>
      <c r="BT11" s="30"/>
      <c r="BU11" s="30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</row>
    <row r="12" ht="9.75" customHeight="1"/>
    <row r="13" ht="6" customHeight="1"/>
    <row r="14" spans="3:118" s="41" customFormat="1" ht="13.5">
      <c r="C14" s="46" t="s">
        <v>5</v>
      </c>
      <c r="BI14" s="35"/>
      <c r="BJ14" s="36"/>
      <c r="BK14" s="37"/>
      <c r="BL14" s="37"/>
      <c r="BM14" s="37"/>
      <c r="BN14" s="37"/>
      <c r="BO14" s="37"/>
      <c r="BP14" s="38"/>
      <c r="BQ14" s="38"/>
      <c r="BR14" s="38"/>
      <c r="BS14" s="38"/>
      <c r="BT14" s="38"/>
      <c r="BU14" s="38"/>
      <c r="BV14" s="36"/>
      <c r="BW14" s="36"/>
      <c r="BX14" s="36"/>
      <c r="BY14" s="39"/>
      <c r="BZ14" s="39"/>
      <c r="CA14" s="39"/>
      <c r="CB14" s="39"/>
      <c r="CC14" s="39"/>
      <c r="CD14" s="39"/>
      <c r="CE14" s="39"/>
      <c r="CF14" s="35"/>
      <c r="CG14" s="35"/>
      <c r="CH14" s="35"/>
      <c r="CI14" s="35"/>
      <c r="CJ14" s="35"/>
      <c r="CK14" s="35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</row>
    <row r="15" ht="6" customHeight="1" thickBot="1"/>
    <row r="16" spans="3:119" ht="15.75" thickBot="1">
      <c r="C16" s="551" t="str">
        <f>Ergebniseingabe!B18</f>
        <v>Gruppe A</v>
      </c>
      <c r="D16" s="552"/>
      <c r="E16" s="552"/>
      <c r="F16" s="552"/>
      <c r="G16" s="552"/>
      <c r="H16" s="552"/>
      <c r="I16" s="552"/>
      <c r="J16" s="552"/>
      <c r="K16" s="552"/>
      <c r="L16" s="552"/>
      <c r="M16" s="552"/>
      <c r="N16" s="552"/>
      <c r="O16" s="552"/>
      <c r="P16" s="552"/>
      <c r="Q16" s="552"/>
      <c r="R16" s="552"/>
      <c r="S16" s="552"/>
      <c r="T16" s="552"/>
      <c r="U16" s="552"/>
      <c r="V16" s="552"/>
      <c r="W16" s="553"/>
      <c r="AB16" s="499" t="str">
        <f>Ergebniseingabe!AA18</f>
        <v>Gruppe B</v>
      </c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0"/>
      <c r="AS16" s="500"/>
      <c r="AT16" s="500"/>
      <c r="AU16" s="500"/>
      <c r="AV16" s="501"/>
      <c r="AW16" s="47"/>
      <c r="AX16" s="47"/>
      <c r="AY16" s="47"/>
      <c r="AZ16" s="47"/>
      <c r="BA16" s="2"/>
      <c r="BB16" s="3"/>
      <c r="BC16" s="3"/>
      <c r="BD16" s="3"/>
      <c r="BE16" s="3"/>
      <c r="BF16" s="5"/>
      <c r="BG16" s="4"/>
      <c r="BH16" s="5"/>
      <c r="BI16" s="5"/>
      <c r="BJ16" s="5"/>
      <c r="BK16" s="5"/>
      <c r="BL16" s="5"/>
      <c r="BM16" s="5"/>
      <c r="BN16" s="5"/>
      <c r="BO16" s="3"/>
      <c r="BP16" s="3"/>
      <c r="BQ16" s="3"/>
      <c r="BR16" s="3"/>
      <c r="BS16" s="6"/>
      <c r="BT16" s="6"/>
      <c r="BU16" s="48"/>
      <c r="BV16" s="48"/>
      <c r="BW16" s="48"/>
      <c r="BX16" s="2"/>
      <c r="BY16" s="2"/>
      <c r="BZ16" s="2"/>
      <c r="CA16" s="2"/>
      <c r="CB16" s="2"/>
      <c r="CC16" s="2"/>
      <c r="CD16" s="7"/>
      <c r="CE16" s="7"/>
      <c r="CF16" s="7"/>
      <c r="CG16" s="7"/>
      <c r="CH16" s="7"/>
      <c r="CI16" s="7"/>
      <c r="CJ16" s="7"/>
      <c r="CK16" s="7"/>
      <c r="DG16" s="8"/>
      <c r="DH16" s="1"/>
      <c r="DI16" s="1"/>
      <c r="DJ16" s="1"/>
      <c r="DK16" s="1"/>
      <c r="DL16" s="1"/>
      <c r="DM16" s="1"/>
      <c r="DN16" s="1"/>
      <c r="DO16" s="1"/>
    </row>
    <row r="17" spans="1:119" ht="15" customHeight="1">
      <c r="A17" s="49"/>
      <c r="B17" s="49"/>
      <c r="C17" s="545" t="str">
        <f>Ergebniseingabe!B19</f>
        <v>SC Rondorf F2</v>
      </c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7"/>
      <c r="AA17" s="49"/>
      <c r="AB17" s="545" t="str">
        <f>Ergebniseingabe!AA19</f>
        <v>Rot-Weis Lessenich F2</v>
      </c>
      <c r="AC17" s="546"/>
      <c r="AD17" s="546"/>
      <c r="AE17" s="546"/>
      <c r="AF17" s="546"/>
      <c r="AG17" s="546"/>
      <c r="AH17" s="546"/>
      <c r="AI17" s="546"/>
      <c r="AJ17" s="546"/>
      <c r="AK17" s="546"/>
      <c r="AL17" s="546"/>
      <c r="AM17" s="546"/>
      <c r="AN17" s="546"/>
      <c r="AO17" s="546"/>
      <c r="AP17" s="546"/>
      <c r="AQ17" s="546"/>
      <c r="AR17" s="546"/>
      <c r="AS17" s="546"/>
      <c r="AT17" s="546"/>
      <c r="AU17" s="546"/>
      <c r="AV17" s="547"/>
      <c r="AW17" s="47"/>
      <c r="AX17" s="47"/>
      <c r="AY17" s="47"/>
      <c r="AZ17" s="47"/>
      <c r="BA17" s="2"/>
      <c r="BB17" s="3"/>
      <c r="BC17" s="3"/>
      <c r="BD17" s="3"/>
      <c r="BE17" s="3"/>
      <c r="BF17" s="5"/>
      <c r="BG17" s="4"/>
      <c r="BH17" s="5"/>
      <c r="BI17" s="5"/>
      <c r="BJ17" s="5"/>
      <c r="BK17" s="5"/>
      <c r="BL17" s="5"/>
      <c r="BM17" s="5"/>
      <c r="BN17" s="5"/>
      <c r="BO17" s="3"/>
      <c r="BP17" s="3"/>
      <c r="BQ17" s="3"/>
      <c r="BR17" s="3"/>
      <c r="BS17" s="6"/>
      <c r="BT17" s="6"/>
      <c r="BU17" s="48"/>
      <c r="BV17" s="48"/>
      <c r="BW17" s="48"/>
      <c r="BX17" s="2"/>
      <c r="BY17" s="2"/>
      <c r="BZ17" s="2"/>
      <c r="CA17" s="2"/>
      <c r="CB17" s="2"/>
      <c r="CC17" s="2"/>
      <c r="CD17" s="7"/>
      <c r="CE17" s="7"/>
      <c r="CF17" s="7"/>
      <c r="CG17" s="7"/>
      <c r="CH17" s="7"/>
      <c r="CI17" s="7"/>
      <c r="CJ17" s="7"/>
      <c r="CK17" s="7"/>
      <c r="DG17" s="8"/>
      <c r="DH17" s="1"/>
      <c r="DI17" s="1"/>
      <c r="DJ17" s="1"/>
      <c r="DK17" s="1"/>
      <c r="DL17" s="1"/>
      <c r="DM17" s="1"/>
      <c r="DN17" s="1"/>
      <c r="DO17" s="1"/>
    </row>
    <row r="18" spans="1:119" ht="15" customHeight="1">
      <c r="A18" s="49"/>
      <c r="B18" s="49"/>
      <c r="C18" s="542" t="str">
        <f>Ergebniseingabe!B20</f>
        <v>SV Adler Dellbrück F2</v>
      </c>
      <c r="D18" s="543"/>
      <c r="E18" s="543"/>
      <c r="F18" s="543"/>
      <c r="G18" s="543"/>
      <c r="H18" s="543"/>
      <c r="I18" s="543"/>
      <c r="J18" s="543"/>
      <c r="K18" s="543"/>
      <c r="L18" s="543"/>
      <c r="M18" s="543"/>
      <c r="N18" s="543"/>
      <c r="O18" s="543"/>
      <c r="P18" s="543"/>
      <c r="Q18" s="543"/>
      <c r="R18" s="543"/>
      <c r="S18" s="543"/>
      <c r="T18" s="543"/>
      <c r="U18" s="543"/>
      <c r="V18" s="543"/>
      <c r="W18" s="544"/>
      <c r="AA18" s="49"/>
      <c r="AB18" s="542" t="str">
        <f>Ergebniseingabe!AA20</f>
        <v>FC Viktoria Köln F2</v>
      </c>
      <c r="AC18" s="543"/>
      <c r="AD18" s="543"/>
      <c r="AE18" s="543"/>
      <c r="AF18" s="543"/>
      <c r="AG18" s="543"/>
      <c r="AH18" s="543"/>
      <c r="AI18" s="543"/>
      <c r="AJ18" s="543"/>
      <c r="AK18" s="543"/>
      <c r="AL18" s="543"/>
      <c r="AM18" s="543"/>
      <c r="AN18" s="543"/>
      <c r="AO18" s="543"/>
      <c r="AP18" s="543"/>
      <c r="AQ18" s="543"/>
      <c r="AR18" s="543"/>
      <c r="AS18" s="543"/>
      <c r="AT18" s="543"/>
      <c r="AU18" s="543"/>
      <c r="AV18" s="544"/>
      <c r="AW18" s="47"/>
      <c r="AX18" s="47"/>
      <c r="AY18" s="47"/>
      <c r="AZ18" s="47"/>
      <c r="BA18" s="2"/>
      <c r="BB18" s="3"/>
      <c r="BC18" s="3"/>
      <c r="BD18" s="3"/>
      <c r="BE18" s="3"/>
      <c r="BF18" s="5"/>
      <c r="BG18" s="4"/>
      <c r="BH18" s="5"/>
      <c r="BI18" s="5"/>
      <c r="BJ18" s="5"/>
      <c r="BK18" s="5"/>
      <c r="BL18" s="5"/>
      <c r="BM18" s="5"/>
      <c r="BN18" s="5"/>
      <c r="BO18" s="3"/>
      <c r="BP18" s="3"/>
      <c r="BQ18" s="3"/>
      <c r="BR18" s="3"/>
      <c r="BS18" s="6"/>
      <c r="BT18" s="6"/>
      <c r="BU18" s="48"/>
      <c r="BV18" s="48"/>
      <c r="BW18" s="48"/>
      <c r="BX18" s="2"/>
      <c r="BY18" s="2"/>
      <c r="BZ18" s="2"/>
      <c r="CA18" s="2"/>
      <c r="CB18" s="2"/>
      <c r="CC18" s="2"/>
      <c r="CD18" s="7"/>
      <c r="CE18" s="7"/>
      <c r="CF18" s="7"/>
      <c r="CG18" s="7"/>
      <c r="CH18" s="7"/>
      <c r="CI18" s="7"/>
      <c r="CJ18" s="7"/>
      <c r="CK18" s="7"/>
      <c r="DG18" s="8"/>
      <c r="DH18" s="1"/>
      <c r="DI18" s="1"/>
      <c r="DJ18" s="1"/>
      <c r="DK18" s="1"/>
      <c r="DL18" s="1"/>
      <c r="DM18" s="1"/>
      <c r="DN18" s="1"/>
      <c r="DO18" s="1"/>
    </row>
    <row r="19" spans="1:119" ht="15" customHeight="1">
      <c r="A19" s="49"/>
      <c r="B19" s="49"/>
      <c r="C19" s="542" t="str">
        <f>Ergebniseingabe!B21</f>
        <v>SuS Nippes 12 F2</v>
      </c>
      <c r="D19" s="543"/>
      <c r="E19" s="543"/>
      <c r="F19" s="543"/>
      <c r="G19" s="543"/>
      <c r="H19" s="543"/>
      <c r="I19" s="543"/>
      <c r="J19" s="543"/>
      <c r="K19" s="543"/>
      <c r="L19" s="543"/>
      <c r="M19" s="543"/>
      <c r="N19" s="543"/>
      <c r="O19" s="543"/>
      <c r="P19" s="543"/>
      <c r="Q19" s="543"/>
      <c r="R19" s="543"/>
      <c r="S19" s="543"/>
      <c r="T19" s="543"/>
      <c r="U19" s="543"/>
      <c r="V19" s="543"/>
      <c r="W19" s="544"/>
      <c r="AA19" s="49"/>
      <c r="AB19" s="542" t="str">
        <f>Ergebniseingabe!AA21</f>
        <v>SC Brück 07 F2</v>
      </c>
      <c r="AC19" s="543"/>
      <c r="AD19" s="543"/>
      <c r="AE19" s="543"/>
      <c r="AF19" s="543"/>
      <c r="AG19" s="543"/>
      <c r="AH19" s="543"/>
      <c r="AI19" s="543"/>
      <c r="AJ19" s="543"/>
      <c r="AK19" s="543"/>
      <c r="AL19" s="543"/>
      <c r="AM19" s="543"/>
      <c r="AN19" s="543"/>
      <c r="AO19" s="543"/>
      <c r="AP19" s="543"/>
      <c r="AQ19" s="543"/>
      <c r="AR19" s="543"/>
      <c r="AS19" s="543"/>
      <c r="AT19" s="543"/>
      <c r="AU19" s="543"/>
      <c r="AV19" s="544"/>
      <c r="AW19" s="47"/>
      <c r="AX19" s="47"/>
      <c r="AY19" s="47"/>
      <c r="AZ19" s="47"/>
      <c r="BA19" s="2"/>
      <c r="BB19" s="3"/>
      <c r="BC19" s="3"/>
      <c r="BD19" s="3"/>
      <c r="BE19" s="3"/>
      <c r="BF19" s="5"/>
      <c r="BG19" s="4"/>
      <c r="BH19" s="5"/>
      <c r="BI19" s="5"/>
      <c r="BJ19" s="5"/>
      <c r="BK19" s="5"/>
      <c r="BL19" s="5"/>
      <c r="BM19" s="5"/>
      <c r="BN19" s="5"/>
      <c r="BO19" s="3"/>
      <c r="BP19" s="3"/>
      <c r="BQ19" s="3"/>
      <c r="BR19" s="3"/>
      <c r="BS19" s="6"/>
      <c r="BT19" s="6"/>
      <c r="BU19" s="48"/>
      <c r="BV19" s="48"/>
      <c r="BW19" s="48"/>
      <c r="BX19" s="2"/>
      <c r="BY19" s="2"/>
      <c r="BZ19" s="2"/>
      <c r="CA19" s="2"/>
      <c r="CB19" s="2"/>
      <c r="CC19" s="2"/>
      <c r="CD19" s="7"/>
      <c r="CE19" s="7"/>
      <c r="CF19" s="7"/>
      <c r="CG19" s="7"/>
      <c r="CH19" s="7"/>
      <c r="CI19" s="7"/>
      <c r="CJ19" s="7"/>
      <c r="CK19" s="7"/>
      <c r="DG19" s="8"/>
      <c r="DH19" s="1"/>
      <c r="DI19" s="1"/>
      <c r="DJ19" s="1"/>
      <c r="DK19" s="1"/>
      <c r="DL19" s="1"/>
      <c r="DM19" s="1"/>
      <c r="DN19" s="1"/>
      <c r="DO19" s="1"/>
    </row>
    <row r="20" spans="1:119" ht="15" customHeight="1">
      <c r="A20" s="49"/>
      <c r="B20" s="49"/>
      <c r="C20" s="542" t="str">
        <f>Ergebniseingabe!B22</f>
        <v>TFG Nippes 78 F2</v>
      </c>
      <c r="D20" s="543"/>
      <c r="E20" s="543"/>
      <c r="F20" s="543"/>
      <c r="G20" s="543"/>
      <c r="H20" s="543"/>
      <c r="I20" s="543"/>
      <c r="J20" s="543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4"/>
      <c r="AA20" s="49"/>
      <c r="AB20" s="542" t="str">
        <f>Ergebniseingabe!AA22</f>
        <v>FC Pesch F2</v>
      </c>
      <c r="AC20" s="543"/>
      <c r="AD20" s="543"/>
      <c r="AE20" s="543"/>
      <c r="AF20" s="543"/>
      <c r="AG20" s="543"/>
      <c r="AH20" s="543"/>
      <c r="AI20" s="543"/>
      <c r="AJ20" s="543"/>
      <c r="AK20" s="543"/>
      <c r="AL20" s="543"/>
      <c r="AM20" s="543"/>
      <c r="AN20" s="543"/>
      <c r="AO20" s="543"/>
      <c r="AP20" s="543"/>
      <c r="AQ20" s="543"/>
      <c r="AR20" s="543"/>
      <c r="AS20" s="543"/>
      <c r="AT20" s="543"/>
      <c r="AU20" s="543"/>
      <c r="AV20" s="544"/>
      <c r="AW20" s="47"/>
      <c r="AX20" s="47"/>
      <c r="AY20" s="47"/>
      <c r="AZ20" s="47"/>
      <c r="BA20" s="2"/>
      <c r="BB20" s="3"/>
      <c r="BC20" s="3"/>
      <c r="BD20" s="3"/>
      <c r="BE20" s="3"/>
      <c r="BF20" s="5"/>
      <c r="BG20" s="4"/>
      <c r="BH20" s="5"/>
      <c r="BI20" s="5"/>
      <c r="BJ20" s="5"/>
      <c r="BK20" s="5"/>
      <c r="BL20" s="5"/>
      <c r="BM20" s="5"/>
      <c r="BN20" s="5"/>
      <c r="BO20" s="3"/>
      <c r="BP20" s="3"/>
      <c r="BQ20" s="3"/>
      <c r="BR20" s="3"/>
      <c r="BS20" s="6"/>
      <c r="BT20" s="6"/>
      <c r="BU20" s="48"/>
      <c r="BV20" s="48"/>
      <c r="BW20" s="48"/>
      <c r="BX20" s="2"/>
      <c r="BY20" s="2"/>
      <c r="BZ20" s="2"/>
      <c r="CA20" s="2"/>
      <c r="CB20" s="2"/>
      <c r="CC20" s="2"/>
      <c r="CD20" s="7"/>
      <c r="CE20" s="7"/>
      <c r="CF20" s="7"/>
      <c r="CG20" s="7"/>
      <c r="CH20" s="7"/>
      <c r="CI20" s="7"/>
      <c r="CJ20" s="7"/>
      <c r="CK20" s="7"/>
      <c r="DG20" s="8"/>
      <c r="DH20" s="1"/>
      <c r="DI20" s="1"/>
      <c r="DJ20" s="1"/>
      <c r="DK20" s="1"/>
      <c r="DL20" s="1"/>
      <c r="DM20" s="1"/>
      <c r="DN20" s="1"/>
      <c r="DO20" s="1"/>
    </row>
    <row r="21" spans="1:119" ht="15" customHeight="1" thickBot="1">
      <c r="A21" s="49"/>
      <c r="B21" s="49"/>
      <c r="C21" s="554" t="str">
        <f>Ergebniseingabe!B23</f>
        <v>SSV Ostheim F3 </v>
      </c>
      <c r="D21" s="555"/>
      <c r="E21" s="555"/>
      <c r="F21" s="555"/>
      <c r="G21" s="555"/>
      <c r="H21" s="555"/>
      <c r="I21" s="555"/>
      <c r="J21" s="555"/>
      <c r="K21" s="555"/>
      <c r="L21" s="555"/>
      <c r="M21" s="555"/>
      <c r="N21" s="555"/>
      <c r="O21" s="555"/>
      <c r="P21" s="555"/>
      <c r="Q21" s="555"/>
      <c r="R21" s="555"/>
      <c r="S21" s="555"/>
      <c r="T21" s="555"/>
      <c r="U21" s="555"/>
      <c r="V21" s="555"/>
      <c r="W21" s="556"/>
      <c r="AA21" s="49"/>
      <c r="AB21" s="554" t="str">
        <f>Ergebniseingabe!AA23</f>
        <v>SV Menden F2</v>
      </c>
      <c r="AC21" s="555"/>
      <c r="AD21" s="555"/>
      <c r="AE21" s="555"/>
      <c r="AF21" s="555"/>
      <c r="AG21" s="555"/>
      <c r="AH21" s="555"/>
      <c r="AI21" s="555"/>
      <c r="AJ21" s="555"/>
      <c r="AK21" s="555"/>
      <c r="AL21" s="555"/>
      <c r="AM21" s="555"/>
      <c r="AN21" s="555"/>
      <c r="AO21" s="555"/>
      <c r="AP21" s="555"/>
      <c r="AQ21" s="555"/>
      <c r="AR21" s="555"/>
      <c r="AS21" s="555"/>
      <c r="AT21" s="555"/>
      <c r="AU21" s="555"/>
      <c r="AV21" s="556"/>
      <c r="AW21" s="47"/>
      <c r="AX21" s="47"/>
      <c r="AY21" s="47"/>
      <c r="AZ21" s="47"/>
      <c r="BA21" s="2"/>
      <c r="BB21" s="3"/>
      <c r="BC21" s="3"/>
      <c r="BD21" s="3"/>
      <c r="BE21" s="3"/>
      <c r="BF21" s="5"/>
      <c r="BG21" s="4"/>
      <c r="BH21" s="5"/>
      <c r="BI21" s="5"/>
      <c r="BJ21" s="5"/>
      <c r="BK21" s="5"/>
      <c r="BL21" s="5"/>
      <c r="BM21" s="5"/>
      <c r="BN21" s="5"/>
      <c r="BO21" s="3"/>
      <c r="BP21" s="3"/>
      <c r="BQ21" s="3"/>
      <c r="BR21" s="3"/>
      <c r="BS21" s="6"/>
      <c r="BT21" s="6"/>
      <c r="BU21" s="48"/>
      <c r="BV21" s="48"/>
      <c r="BW21" s="48"/>
      <c r="BX21" s="2"/>
      <c r="BY21" s="2"/>
      <c r="BZ21" s="2"/>
      <c r="CA21" s="2"/>
      <c r="CB21" s="2"/>
      <c r="CC21" s="2"/>
      <c r="CD21" s="7"/>
      <c r="CE21" s="7"/>
      <c r="CF21" s="7"/>
      <c r="CG21" s="7"/>
      <c r="CH21" s="7"/>
      <c r="CI21" s="7"/>
      <c r="CJ21" s="7"/>
      <c r="CK21" s="7"/>
      <c r="DG21" s="8"/>
      <c r="DH21" s="1"/>
      <c r="DI21" s="1"/>
      <c r="DJ21" s="1"/>
      <c r="DK21" s="1"/>
      <c r="DL21" s="1"/>
      <c r="DM21" s="1"/>
      <c r="DN21" s="1"/>
      <c r="DO21" s="1"/>
    </row>
    <row r="22" ht="12.75"/>
    <row r="23" spans="3:118" s="41" customFormat="1" ht="13.5">
      <c r="C23" s="46" t="s">
        <v>8</v>
      </c>
      <c r="BI23" s="35"/>
      <c r="BJ23" s="36"/>
      <c r="BK23" s="37"/>
      <c r="BL23" s="37"/>
      <c r="BM23" s="37"/>
      <c r="BN23" s="37"/>
      <c r="BO23" s="37"/>
      <c r="BP23" s="38"/>
      <c r="BQ23" s="38"/>
      <c r="BR23" s="38"/>
      <c r="BS23" s="38"/>
      <c r="BT23" s="38"/>
      <c r="BU23" s="38"/>
      <c r="BV23" s="36"/>
      <c r="BW23" s="36"/>
      <c r="BX23" s="36"/>
      <c r="BY23" s="39"/>
      <c r="BZ23" s="39"/>
      <c r="CA23" s="39"/>
      <c r="CB23" s="39"/>
      <c r="CC23" s="39"/>
      <c r="CD23" s="39"/>
      <c r="CE23" s="39"/>
      <c r="CF23" s="35"/>
      <c r="CG23" s="35"/>
      <c r="CH23" s="35"/>
      <c r="CI23" s="35"/>
      <c r="CJ23" s="35"/>
      <c r="CK23" s="35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</row>
    <row r="24" ht="6" customHeight="1" thickBot="1"/>
    <row r="25" spans="3:120" ht="16.5" customHeight="1" thickBot="1">
      <c r="C25" s="494" t="s">
        <v>9</v>
      </c>
      <c r="D25" s="495"/>
      <c r="E25" s="496" t="s">
        <v>10</v>
      </c>
      <c r="F25" s="497"/>
      <c r="G25" s="498"/>
      <c r="H25" s="496" t="s">
        <v>52</v>
      </c>
      <c r="I25" s="497"/>
      <c r="J25" s="497"/>
      <c r="K25" s="498"/>
      <c r="L25" s="496" t="s">
        <v>11</v>
      </c>
      <c r="M25" s="497"/>
      <c r="N25" s="497"/>
      <c r="O25" s="497"/>
      <c r="P25" s="497"/>
      <c r="Q25" s="497"/>
      <c r="R25" s="497"/>
      <c r="S25" s="497"/>
      <c r="T25" s="497"/>
      <c r="U25" s="497"/>
      <c r="V25" s="497"/>
      <c r="W25" s="497"/>
      <c r="X25" s="497"/>
      <c r="Y25" s="497"/>
      <c r="Z25" s="497"/>
      <c r="AA25" s="497"/>
      <c r="AB25" s="497"/>
      <c r="AC25" s="497"/>
      <c r="AD25" s="497"/>
      <c r="AE25" s="497"/>
      <c r="AF25" s="497"/>
      <c r="AG25" s="497"/>
      <c r="AH25" s="497"/>
      <c r="AI25" s="497"/>
      <c r="AJ25" s="497"/>
      <c r="AK25" s="497"/>
      <c r="AL25" s="497"/>
      <c r="AM25" s="497"/>
      <c r="AN25" s="497"/>
      <c r="AO25" s="497"/>
      <c r="AP25" s="497"/>
      <c r="AQ25" s="497"/>
      <c r="AR25" s="497"/>
      <c r="AS25" s="497"/>
      <c r="AT25" s="497"/>
      <c r="AU25" s="497"/>
      <c r="AV25" s="497"/>
      <c r="AW25" s="497"/>
      <c r="AX25" s="497"/>
      <c r="AY25" s="497"/>
      <c r="AZ25" s="497"/>
      <c r="BA25" s="497"/>
      <c r="BB25" s="498"/>
      <c r="BC25" s="518" t="s">
        <v>12</v>
      </c>
      <c r="BD25" s="519"/>
      <c r="BE25" s="519"/>
      <c r="BF25" s="519"/>
      <c r="BG25" s="519"/>
      <c r="BH25" s="150"/>
      <c r="BI25" s="3"/>
      <c r="BK25" s="1"/>
      <c r="BL25" s="1"/>
      <c r="BM25" s="1"/>
      <c r="BN25" s="1"/>
      <c r="BO25" s="1"/>
      <c r="BP25" s="3"/>
      <c r="BQ25" s="3"/>
      <c r="BR25" s="3"/>
      <c r="BS25" s="3"/>
      <c r="BU25" s="4"/>
      <c r="BV25" s="90"/>
      <c r="BW25" s="4"/>
      <c r="BX25" s="5"/>
      <c r="BY25" s="5"/>
      <c r="BZ25" s="91"/>
      <c r="CF25" s="6"/>
      <c r="CL25" s="2"/>
      <c r="CM25" s="2"/>
      <c r="CN25" s="2"/>
      <c r="DO25" s="7"/>
      <c r="DP25" s="8"/>
    </row>
    <row r="26" spans="3:119" s="50" customFormat="1" ht="15" customHeight="1">
      <c r="C26" s="492">
        <v>1</v>
      </c>
      <c r="D26" s="493"/>
      <c r="E26" s="493" t="str">
        <f>Ergebniseingabe!D28</f>
        <v>A</v>
      </c>
      <c r="F26" s="493"/>
      <c r="G26" s="493"/>
      <c r="H26" s="402">
        <f>Ergebniseingabe!G28</f>
        <v>0.3958333333333333</v>
      </c>
      <c r="I26" s="403"/>
      <c r="J26" s="403"/>
      <c r="K26" s="404"/>
      <c r="L26" s="550" t="str">
        <f>Ergebniseingabe!K28</f>
        <v>SSV Ostheim F3 </v>
      </c>
      <c r="M26" s="548"/>
      <c r="N26" s="548"/>
      <c r="O26" s="548"/>
      <c r="P26" s="548"/>
      <c r="Q26" s="548"/>
      <c r="R26" s="548"/>
      <c r="S26" s="548"/>
      <c r="T26" s="548"/>
      <c r="U26" s="548"/>
      <c r="V26" s="548"/>
      <c r="W26" s="548"/>
      <c r="X26" s="548"/>
      <c r="Y26" s="548"/>
      <c r="Z26" s="548"/>
      <c r="AA26" s="548"/>
      <c r="AB26" s="548"/>
      <c r="AC26" s="548"/>
      <c r="AD26" s="548"/>
      <c r="AE26" s="548"/>
      <c r="AF26" s="548"/>
      <c r="AG26" s="67" t="s">
        <v>14</v>
      </c>
      <c r="AH26" s="548" t="str">
        <f>Ergebniseingabe!AG28</f>
        <v>SV Adler Dellbrück F2</v>
      </c>
      <c r="AI26" s="548"/>
      <c r="AJ26" s="548"/>
      <c r="AK26" s="548"/>
      <c r="AL26" s="548"/>
      <c r="AM26" s="548"/>
      <c r="AN26" s="548"/>
      <c r="AO26" s="548"/>
      <c r="AP26" s="548"/>
      <c r="AQ26" s="548"/>
      <c r="AR26" s="548"/>
      <c r="AS26" s="548"/>
      <c r="AT26" s="548"/>
      <c r="AU26" s="548"/>
      <c r="AV26" s="548"/>
      <c r="AW26" s="548"/>
      <c r="AX26" s="548"/>
      <c r="AY26" s="548"/>
      <c r="AZ26" s="548"/>
      <c r="BA26" s="548"/>
      <c r="BB26" s="549"/>
      <c r="BC26" s="466">
        <f>IF(Ergebniseingabe!BB28="","",Ergebniseingabe!BB28)</f>
        <v>0</v>
      </c>
      <c r="BD26" s="467"/>
      <c r="BE26" s="467"/>
      <c r="BF26" s="463">
        <f>IF(Ergebniseingabe!BE28="","",Ergebniseingabe!BE28)</f>
        <v>0</v>
      </c>
      <c r="BG26" s="463"/>
      <c r="BH26" s="151"/>
      <c r="BI26" s="152"/>
      <c r="BJ26" s="51"/>
      <c r="BP26" s="3"/>
      <c r="BQ26" s="3"/>
      <c r="BR26" s="3"/>
      <c r="BS26" s="3"/>
      <c r="BT26" s="5"/>
      <c r="BU26" s="92"/>
      <c r="BV26" s="93"/>
      <c r="BW26" s="4"/>
      <c r="BX26" s="5"/>
      <c r="BY26" s="5"/>
      <c r="BZ26" s="91"/>
      <c r="CA26" s="6"/>
      <c r="CB26" s="6"/>
      <c r="CC26" s="6"/>
      <c r="CD26" s="6"/>
      <c r="CE26" s="6"/>
      <c r="CF26" s="6"/>
      <c r="CG26" s="94"/>
      <c r="CH26" s="94"/>
      <c r="CI26" s="94"/>
      <c r="CJ26" s="94"/>
      <c r="CK26" s="94"/>
      <c r="CL26" s="94"/>
      <c r="CM26" s="94"/>
      <c r="CN26" s="94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</row>
    <row r="27" spans="3:120" ht="15" customHeight="1">
      <c r="C27" s="458">
        <v>2</v>
      </c>
      <c r="D27" s="446"/>
      <c r="E27" s="446" t="str">
        <f>Ergebniseingabe!D29</f>
        <v>B</v>
      </c>
      <c r="F27" s="446"/>
      <c r="G27" s="446"/>
      <c r="H27" s="402">
        <f>Ergebniseingabe!G29</f>
        <v>0.4034722222222222</v>
      </c>
      <c r="I27" s="403"/>
      <c r="J27" s="403"/>
      <c r="K27" s="404"/>
      <c r="L27" s="400" t="str">
        <f>Ergebniseingabe!K29</f>
        <v>SV Menden F2</v>
      </c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  <c r="AF27" s="401"/>
      <c r="AG27" s="52" t="s">
        <v>14</v>
      </c>
      <c r="AH27" s="401" t="str">
        <f>Ergebniseingabe!AG29</f>
        <v>FC Viktoria Köln F2</v>
      </c>
      <c r="AI27" s="401"/>
      <c r="AJ27" s="401"/>
      <c r="AK27" s="401"/>
      <c r="AL27" s="401"/>
      <c r="AM27" s="401"/>
      <c r="AN27" s="401"/>
      <c r="AO27" s="401"/>
      <c r="AP27" s="401"/>
      <c r="AQ27" s="401"/>
      <c r="AR27" s="401"/>
      <c r="AS27" s="401"/>
      <c r="AT27" s="401"/>
      <c r="AU27" s="401"/>
      <c r="AV27" s="401"/>
      <c r="AW27" s="401"/>
      <c r="AX27" s="401"/>
      <c r="AY27" s="401"/>
      <c r="AZ27" s="401"/>
      <c r="BA27" s="401"/>
      <c r="BB27" s="445"/>
      <c r="BC27" s="432">
        <f>IF(Ergebniseingabe!BB29="","",Ergebniseingabe!BB29)</f>
        <v>0</v>
      </c>
      <c r="BD27" s="433"/>
      <c r="BE27" s="433"/>
      <c r="BF27" s="431">
        <f>IF(Ergebniseingabe!BE29="","",Ergebniseingabe!BE29)</f>
        <v>1</v>
      </c>
      <c r="BG27" s="431"/>
      <c r="BH27" s="151"/>
      <c r="BI27" s="152"/>
      <c r="BJ27" s="51"/>
      <c r="BK27" s="1"/>
      <c r="BL27" s="1"/>
      <c r="BM27" s="1"/>
      <c r="BN27" s="1"/>
      <c r="BO27" s="1"/>
      <c r="BP27" s="3"/>
      <c r="BQ27" s="3"/>
      <c r="BR27" s="1"/>
      <c r="BS27" s="1"/>
      <c r="BT27" s="7"/>
      <c r="BU27" s="92"/>
      <c r="BV27" s="93"/>
      <c r="BW27" s="4"/>
      <c r="BX27" s="5"/>
      <c r="BY27" s="5"/>
      <c r="BZ27" s="91"/>
      <c r="CF27" s="6"/>
      <c r="CL27" s="2"/>
      <c r="CM27" s="2"/>
      <c r="CN27" s="2"/>
      <c r="DO27" s="7"/>
      <c r="DP27" s="8"/>
    </row>
    <row r="28" spans="3:120" ht="15" customHeight="1">
      <c r="C28" s="458">
        <v>3</v>
      </c>
      <c r="D28" s="446"/>
      <c r="E28" s="446" t="str">
        <f>Ergebniseingabe!D30</f>
        <v>A</v>
      </c>
      <c r="F28" s="446"/>
      <c r="G28" s="446"/>
      <c r="H28" s="402">
        <f>Ergebniseingabe!G30</f>
        <v>0.41111111111111104</v>
      </c>
      <c r="I28" s="403"/>
      <c r="J28" s="403"/>
      <c r="K28" s="404"/>
      <c r="L28" s="400" t="str">
        <f>Ergebniseingabe!K30</f>
        <v>SC Rondorf F2</v>
      </c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401"/>
      <c r="AD28" s="401"/>
      <c r="AE28" s="401"/>
      <c r="AF28" s="401"/>
      <c r="AG28" s="52" t="s">
        <v>14</v>
      </c>
      <c r="AH28" s="401" t="str">
        <f>Ergebniseingabe!AG30</f>
        <v>SuS Nippes 12 F2</v>
      </c>
      <c r="AI28" s="401"/>
      <c r="AJ28" s="401"/>
      <c r="AK28" s="401"/>
      <c r="AL28" s="401"/>
      <c r="AM28" s="401"/>
      <c r="AN28" s="401"/>
      <c r="AO28" s="401"/>
      <c r="AP28" s="401"/>
      <c r="AQ28" s="401"/>
      <c r="AR28" s="401"/>
      <c r="AS28" s="401"/>
      <c r="AT28" s="401"/>
      <c r="AU28" s="401"/>
      <c r="AV28" s="401"/>
      <c r="AW28" s="401"/>
      <c r="AX28" s="401"/>
      <c r="AY28" s="401"/>
      <c r="AZ28" s="401"/>
      <c r="BA28" s="401"/>
      <c r="BB28" s="445"/>
      <c r="BC28" s="432">
        <f>IF(Ergebniseingabe!BB30="","",Ergebniseingabe!BB30)</f>
        <v>3</v>
      </c>
      <c r="BD28" s="433"/>
      <c r="BE28" s="433"/>
      <c r="BF28" s="431">
        <f>IF(Ergebniseingabe!BE30="","",Ergebniseingabe!BE30)</f>
        <v>0</v>
      </c>
      <c r="BG28" s="431"/>
      <c r="BH28" s="151"/>
      <c r="BI28" s="152"/>
      <c r="BJ28" s="51"/>
      <c r="BK28" s="1"/>
      <c r="BL28" s="1"/>
      <c r="BM28" s="1"/>
      <c r="BN28" s="1"/>
      <c r="BO28" s="1"/>
      <c r="BP28" s="3"/>
      <c r="BQ28" s="3"/>
      <c r="BR28" s="3"/>
      <c r="BS28" s="3"/>
      <c r="BU28" s="92"/>
      <c r="BV28" s="93"/>
      <c r="BW28" s="4"/>
      <c r="BX28" s="5"/>
      <c r="BY28" s="5"/>
      <c r="BZ28" s="91"/>
      <c r="CF28" s="6"/>
      <c r="CL28" s="2"/>
      <c r="CM28" s="2"/>
      <c r="CN28" s="2"/>
      <c r="DO28" s="7"/>
      <c r="DP28" s="8"/>
    </row>
    <row r="29" spans="3:120" ht="15" customHeight="1">
      <c r="C29" s="458">
        <v>4</v>
      </c>
      <c r="D29" s="446"/>
      <c r="E29" s="446" t="str">
        <f>Ergebniseingabe!D31</f>
        <v>B</v>
      </c>
      <c r="F29" s="446"/>
      <c r="G29" s="446"/>
      <c r="H29" s="402">
        <f>Ergebniseingabe!G31</f>
        <v>0.4187499999999999</v>
      </c>
      <c r="I29" s="403"/>
      <c r="J29" s="403"/>
      <c r="K29" s="404"/>
      <c r="L29" s="400" t="str">
        <f>Ergebniseingabe!K31</f>
        <v>Rot-Weis Lessenich F2</v>
      </c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52" t="s">
        <v>14</v>
      </c>
      <c r="AH29" s="401" t="str">
        <f>Ergebniseingabe!AG31</f>
        <v>SC Brück 07 F2</v>
      </c>
      <c r="AI29" s="401"/>
      <c r="AJ29" s="401"/>
      <c r="AK29" s="401"/>
      <c r="AL29" s="401"/>
      <c r="AM29" s="401"/>
      <c r="AN29" s="401"/>
      <c r="AO29" s="401"/>
      <c r="AP29" s="401"/>
      <c r="AQ29" s="401"/>
      <c r="AR29" s="401"/>
      <c r="AS29" s="401"/>
      <c r="AT29" s="401"/>
      <c r="AU29" s="401"/>
      <c r="AV29" s="401"/>
      <c r="AW29" s="401"/>
      <c r="AX29" s="401"/>
      <c r="AY29" s="401"/>
      <c r="AZ29" s="401"/>
      <c r="BA29" s="401"/>
      <c r="BB29" s="445"/>
      <c r="BC29" s="432">
        <f>IF(Ergebniseingabe!BB31="","",Ergebniseingabe!BB31)</f>
        <v>0</v>
      </c>
      <c r="BD29" s="433"/>
      <c r="BE29" s="433"/>
      <c r="BF29" s="431">
        <f>IF(Ergebniseingabe!BE31="","",Ergebniseingabe!BE31)</f>
        <v>1</v>
      </c>
      <c r="BG29" s="431"/>
      <c r="BH29" s="151"/>
      <c r="BI29" s="152"/>
      <c r="BJ29" s="51"/>
      <c r="BK29" s="1"/>
      <c r="BL29" s="1"/>
      <c r="BM29" s="1"/>
      <c r="BN29" s="1"/>
      <c r="BO29" s="1"/>
      <c r="BP29" s="3"/>
      <c r="BQ29" s="3"/>
      <c r="BR29" s="3"/>
      <c r="BS29" s="3"/>
      <c r="BU29" s="92"/>
      <c r="BV29" s="93"/>
      <c r="BW29" s="4"/>
      <c r="BX29" s="5"/>
      <c r="BY29" s="5"/>
      <c r="BZ29" s="91"/>
      <c r="CF29" s="6"/>
      <c r="CL29" s="2"/>
      <c r="CM29" s="2"/>
      <c r="CN29" s="2"/>
      <c r="DO29" s="7"/>
      <c r="DP29" s="8"/>
    </row>
    <row r="30" spans="3:120" ht="15" customHeight="1">
      <c r="C30" s="458">
        <v>5</v>
      </c>
      <c r="D30" s="446"/>
      <c r="E30" s="446" t="str">
        <f>Ergebniseingabe!D32</f>
        <v>A</v>
      </c>
      <c r="F30" s="446"/>
      <c r="G30" s="446"/>
      <c r="H30" s="402">
        <f>Ergebniseingabe!G32</f>
        <v>0.42638888888888876</v>
      </c>
      <c r="I30" s="403"/>
      <c r="J30" s="403"/>
      <c r="K30" s="404"/>
      <c r="L30" s="400" t="str">
        <f>Ergebniseingabe!K32</f>
        <v>SV Adler Dellbrück F2</v>
      </c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  <c r="AE30" s="401"/>
      <c r="AF30" s="401"/>
      <c r="AG30" s="52" t="s">
        <v>14</v>
      </c>
      <c r="AH30" s="401" t="str">
        <f>Ergebniseingabe!AG32</f>
        <v>TFG Nippes 78 F2</v>
      </c>
      <c r="AI30" s="401"/>
      <c r="AJ30" s="401"/>
      <c r="AK30" s="401"/>
      <c r="AL30" s="401"/>
      <c r="AM30" s="401"/>
      <c r="AN30" s="401"/>
      <c r="AO30" s="401"/>
      <c r="AP30" s="401"/>
      <c r="AQ30" s="401"/>
      <c r="AR30" s="401"/>
      <c r="AS30" s="401"/>
      <c r="AT30" s="401"/>
      <c r="AU30" s="401"/>
      <c r="AV30" s="401"/>
      <c r="AW30" s="401"/>
      <c r="AX30" s="401"/>
      <c r="AY30" s="401"/>
      <c r="AZ30" s="401"/>
      <c r="BA30" s="401"/>
      <c r="BB30" s="445"/>
      <c r="BC30" s="432">
        <f>IF(Ergebniseingabe!BB32="","",Ergebniseingabe!BB32)</f>
        <v>0</v>
      </c>
      <c r="BD30" s="433"/>
      <c r="BE30" s="433"/>
      <c r="BF30" s="431">
        <f>IF(Ergebniseingabe!BE32="","",Ergebniseingabe!BE32)</f>
        <v>1</v>
      </c>
      <c r="BG30" s="431"/>
      <c r="BH30" s="151"/>
      <c r="BI30" s="152"/>
      <c r="BJ30" s="51"/>
      <c r="BK30" s="1"/>
      <c r="BL30" s="1"/>
      <c r="BM30" s="1"/>
      <c r="BN30" s="1"/>
      <c r="BO30" s="1"/>
      <c r="BP30" s="3"/>
      <c r="BQ30" s="3"/>
      <c r="BR30" s="3"/>
      <c r="BS30" s="3"/>
      <c r="BU30" s="92"/>
      <c r="BV30" s="93"/>
      <c r="BW30" s="4"/>
      <c r="BX30" s="5"/>
      <c r="BY30" s="5"/>
      <c r="BZ30" s="91"/>
      <c r="CF30" s="6"/>
      <c r="CL30" s="2"/>
      <c r="CM30" s="2"/>
      <c r="CN30" s="2"/>
      <c r="DO30" s="7"/>
      <c r="DP30" s="8"/>
    </row>
    <row r="31" spans="3:120" ht="15" customHeight="1">
      <c r="C31" s="458">
        <v>6</v>
      </c>
      <c r="D31" s="446"/>
      <c r="E31" s="446" t="str">
        <f>Ergebniseingabe!D33</f>
        <v>B</v>
      </c>
      <c r="F31" s="446"/>
      <c r="G31" s="446"/>
      <c r="H31" s="402">
        <f>Ergebniseingabe!G33</f>
        <v>0.4340277777777776</v>
      </c>
      <c r="I31" s="403"/>
      <c r="J31" s="403"/>
      <c r="K31" s="404"/>
      <c r="L31" s="400" t="str">
        <f>Ergebniseingabe!K33</f>
        <v>FC Viktoria Köln F2</v>
      </c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401"/>
      <c r="Z31" s="401"/>
      <c r="AA31" s="401"/>
      <c r="AB31" s="401"/>
      <c r="AC31" s="401"/>
      <c r="AD31" s="401"/>
      <c r="AE31" s="401"/>
      <c r="AF31" s="401"/>
      <c r="AG31" s="52" t="s">
        <v>14</v>
      </c>
      <c r="AH31" s="401" t="str">
        <f>Ergebniseingabe!AG33</f>
        <v>FC Pesch F2</v>
      </c>
      <c r="AI31" s="401"/>
      <c r="AJ31" s="401"/>
      <c r="AK31" s="401"/>
      <c r="AL31" s="401"/>
      <c r="AM31" s="401"/>
      <c r="AN31" s="401"/>
      <c r="AO31" s="401"/>
      <c r="AP31" s="401"/>
      <c r="AQ31" s="401"/>
      <c r="AR31" s="401"/>
      <c r="AS31" s="401"/>
      <c r="AT31" s="401"/>
      <c r="AU31" s="401"/>
      <c r="AV31" s="401"/>
      <c r="AW31" s="401"/>
      <c r="AX31" s="401"/>
      <c r="AY31" s="401"/>
      <c r="AZ31" s="401"/>
      <c r="BA31" s="401"/>
      <c r="BB31" s="445"/>
      <c r="BC31" s="432">
        <f>IF(Ergebniseingabe!BB33="","",Ergebniseingabe!BB33)</f>
        <v>4</v>
      </c>
      <c r="BD31" s="433"/>
      <c r="BE31" s="433"/>
      <c r="BF31" s="431">
        <f>IF(Ergebniseingabe!BE33="","",Ergebniseingabe!BE33)</f>
        <v>0</v>
      </c>
      <c r="BG31" s="431"/>
      <c r="BH31" s="151"/>
      <c r="BI31" s="152"/>
      <c r="BJ31" s="51"/>
      <c r="BK31" s="1"/>
      <c r="BL31" s="1"/>
      <c r="BM31" s="1"/>
      <c r="BN31" s="1"/>
      <c r="BO31" s="1"/>
      <c r="BP31" s="3"/>
      <c r="BQ31" s="96"/>
      <c r="BR31" s="1"/>
      <c r="BS31" s="1"/>
      <c r="BT31" s="7"/>
      <c r="BU31" s="92"/>
      <c r="BV31" s="93"/>
      <c r="BW31" s="4"/>
      <c r="BX31" s="5"/>
      <c r="BY31" s="5"/>
      <c r="BZ31" s="91"/>
      <c r="CF31" s="6"/>
      <c r="CL31" s="2"/>
      <c r="CM31" s="2"/>
      <c r="CN31" s="2"/>
      <c r="DO31" s="7"/>
      <c r="DP31" s="8"/>
    </row>
    <row r="32" spans="3:120" ht="15" customHeight="1">
      <c r="C32" s="458">
        <v>7</v>
      </c>
      <c r="D32" s="446"/>
      <c r="E32" s="446" t="str">
        <f>Ergebniseingabe!D34</f>
        <v>A</v>
      </c>
      <c r="F32" s="446"/>
      <c r="G32" s="446"/>
      <c r="H32" s="402">
        <f>Ergebniseingabe!G34</f>
        <v>0.4416666666666665</v>
      </c>
      <c r="I32" s="403"/>
      <c r="J32" s="403"/>
      <c r="K32" s="404"/>
      <c r="L32" s="400" t="str">
        <f>Ergebniseingabe!K34</f>
        <v>SuS Nippes 12 F2</v>
      </c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1"/>
      <c r="AD32" s="401"/>
      <c r="AE32" s="401"/>
      <c r="AF32" s="401"/>
      <c r="AG32" s="52" t="s">
        <v>14</v>
      </c>
      <c r="AH32" s="401" t="str">
        <f>Ergebniseingabe!AG34</f>
        <v>SSV Ostheim F3 </v>
      </c>
      <c r="AI32" s="401"/>
      <c r="AJ32" s="401"/>
      <c r="AK32" s="401"/>
      <c r="AL32" s="401"/>
      <c r="AM32" s="401"/>
      <c r="AN32" s="401"/>
      <c r="AO32" s="401"/>
      <c r="AP32" s="401"/>
      <c r="AQ32" s="401"/>
      <c r="AR32" s="401"/>
      <c r="AS32" s="401"/>
      <c r="AT32" s="401"/>
      <c r="AU32" s="401"/>
      <c r="AV32" s="401"/>
      <c r="AW32" s="401"/>
      <c r="AX32" s="401"/>
      <c r="AY32" s="401"/>
      <c r="AZ32" s="401"/>
      <c r="BA32" s="401"/>
      <c r="BB32" s="445"/>
      <c r="BC32" s="432">
        <f>IF(Ergebniseingabe!BB34="","",Ergebniseingabe!BB34)</f>
        <v>1</v>
      </c>
      <c r="BD32" s="433"/>
      <c r="BE32" s="433"/>
      <c r="BF32" s="431">
        <f>IF(Ergebniseingabe!BE34="","",Ergebniseingabe!BE34)</f>
        <v>1</v>
      </c>
      <c r="BG32" s="431"/>
      <c r="BH32" s="151"/>
      <c r="BI32" s="152"/>
      <c r="BJ32" s="51"/>
      <c r="BK32" s="1"/>
      <c r="BL32" s="1"/>
      <c r="BM32" s="1"/>
      <c r="BN32" s="1"/>
      <c r="BO32" s="1"/>
      <c r="BP32" s="3"/>
      <c r="BQ32" s="1"/>
      <c r="BR32" s="1"/>
      <c r="BS32" s="1"/>
      <c r="BT32" s="7"/>
      <c r="BU32" s="92"/>
      <c r="BV32" s="93"/>
      <c r="BW32" s="4"/>
      <c r="BX32" s="7"/>
      <c r="BY32" s="7"/>
      <c r="BZ32" s="7"/>
      <c r="CA32" s="1"/>
      <c r="CF32" s="6"/>
      <c r="CL32" s="2"/>
      <c r="CM32" s="2"/>
      <c r="CN32" s="2"/>
      <c r="DO32" s="7"/>
      <c r="DP32" s="8"/>
    </row>
    <row r="33" spans="3:120" ht="15" customHeight="1">
      <c r="C33" s="458">
        <v>8</v>
      </c>
      <c r="D33" s="446"/>
      <c r="E33" s="446" t="str">
        <f>Ergebniseingabe!D35</f>
        <v>B</v>
      </c>
      <c r="F33" s="446"/>
      <c r="G33" s="446"/>
      <c r="H33" s="402">
        <f>Ergebniseingabe!G35</f>
        <v>0.44930555555555535</v>
      </c>
      <c r="I33" s="403"/>
      <c r="J33" s="403"/>
      <c r="K33" s="404"/>
      <c r="L33" s="400" t="str">
        <f>Ergebniseingabe!K35</f>
        <v>SC Brück 07 F2</v>
      </c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1"/>
      <c r="AD33" s="401"/>
      <c r="AE33" s="401"/>
      <c r="AF33" s="401"/>
      <c r="AG33" s="52" t="s">
        <v>14</v>
      </c>
      <c r="AH33" s="401" t="str">
        <f>Ergebniseingabe!AG35</f>
        <v>SV Menden F2</v>
      </c>
      <c r="AI33" s="401"/>
      <c r="AJ33" s="401"/>
      <c r="AK33" s="401"/>
      <c r="AL33" s="401"/>
      <c r="AM33" s="401"/>
      <c r="AN33" s="401"/>
      <c r="AO33" s="401"/>
      <c r="AP33" s="401"/>
      <c r="AQ33" s="401"/>
      <c r="AR33" s="401"/>
      <c r="AS33" s="401"/>
      <c r="AT33" s="401"/>
      <c r="AU33" s="401"/>
      <c r="AV33" s="401"/>
      <c r="AW33" s="401"/>
      <c r="AX33" s="401"/>
      <c r="AY33" s="401"/>
      <c r="AZ33" s="401"/>
      <c r="BA33" s="401"/>
      <c r="BB33" s="445"/>
      <c r="BC33" s="432">
        <f>IF(Ergebniseingabe!BB35="","",Ergebniseingabe!BB35)</f>
        <v>0</v>
      </c>
      <c r="BD33" s="433"/>
      <c r="BE33" s="433"/>
      <c r="BF33" s="431">
        <f>IF(Ergebniseingabe!BE35="","",Ergebniseingabe!BE35)</f>
        <v>0</v>
      </c>
      <c r="BG33" s="431"/>
      <c r="BH33" s="151"/>
      <c r="BI33" s="152"/>
      <c r="BJ33" s="51"/>
      <c r="BK33" s="1"/>
      <c r="BL33" s="1"/>
      <c r="BM33" s="1"/>
      <c r="BN33" s="1"/>
      <c r="BO33" s="1"/>
      <c r="BP33" s="3"/>
      <c r="BQ33" s="1"/>
      <c r="BR33" s="1"/>
      <c r="BS33" s="1"/>
      <c r="BT33" s="7"/>
      <c r="BU33" s="92"/>
      <c r="BV33" s="93"/>
      <c r="BW33" s="4"/>
      <c r="BX33" s="7"/>
      <c r="BY33" s="7"/>
      <c r="BZ33" s="7"/>
      <c r="CA33" s="1"/>
      <c r="CF33" s="6"/>
      <c r="CL33" s="2"/>
      <c r="CM33" s="2"/>
      <c r="CN33" s="2"/>
      <c r="DO33" s="7"/>
      <c r="DP33" s="8"/>
    </row>
    <row r="34" spans="3:120" ht="15" customHeight="1">
      <c r="C34" s="458">
        <v>9</v>
      </c>
      <c r="D34" s="446"/>
      <c r="E34" s="446" t="str">
        <f>Ergebniseingabe!D36</f>
        <v>A</v>
      </c>
      <c r="F34" s="446"/>
      <c r="G34" s="446"/>
      <c r="H34" s="402">
        <f>Ergebniseingabe!G36</f>
        <v>0.4569444444444442</v>
      </c>
      <c r="I34" s="403"/>
      <c r="J34" s="403"/>
      <c r="K34" s="404"/>
      <c r="L34" s="400" t="str">
        <f>Ergebniseingabe!K36</f>
        <v>TFG Nippes 78 F2</v>
      </c>
      <c r="M34" s="401"/>
      <c r="N34" s="401"/>
      <c r="O34" s="401"/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  <c r="AA34" s="401"/>
      <c r="AB34" s="401"/>
      <c r="AC34" s="401"/>
      <c r="AD34" s="401"/>
      <c r="AE34" s="401"/>
      <c r="AF34" s="401"/>
      <c r="AG34" s="52" t="s">
        <v>14</v>
      </c>
      <c r="AH34" s="401" t="str">
        <f>Ergebniseingabe!AG36</f>
        <v>SC Rondorf F2</v>
      </c>
      <c r="AI34" s="401"/>
      <c r="AJ34" s="401"/>
      <c r="AK34" s="401"/>
      <c r="AL34" s="401"/>
      <c r="AM34" s="401"/>
      <c r="AN34" s="401"/>
      <c r="AO34" s="401"/>
      <c r="AP34" s="401"/>
      <c r="AQ34" s="401"/>
      <c r="AR34" s="401"/>
      <c r="AS34" s="401"/>
      <c r="AT34" s="401"/>
      <c r="AU34" s="401"/>
      <c r="AV34" s="401"/>
      <c r="AW34" s="401"/>
      <c r="AX34" s="401"/>
      <c r="AY34" s="401"/>
      <c r="AZ34" s="401"/>
      <c r="BA34" s="401"/>
      <c r="BB34" s="445"/>
      <c r="BC34" s="432">
        <f>IF(Ergebniseingabe!BB36="","",Ergebniseingabe!BB36)</f>
        <v>4</v>
      </c>
      <c r="BD34" s="433"/>
      <c r="BE34" s="433"/>
      <c r="BF34" s="431">
        <f>IF(Ergebniseingabe!BE36="","",Ergebniseingabe!BE36)</f>
        <v>0</v>
      </c>
      <c r="BG34" s="431"/>
      <c r="BH34" s="151"/>
      <c r="BI34" s="152"/>
      <c r="BJ34" s="51"/>
      <c r="BK34" s="1"/>
      <c r="BL34" s="1"/>
      <c r="BM34" s="1"/>
      <c r="BN34" s="1"/>
      <c r="BO34" s="1"/>
      <c r="BP34" s="3"/>
      <c r="BQ34" s="1"/>
      <c r="BR34" s="1"/>
      <c r="BS34" s="1"/>
      <c r="BT34" s="7"/>
      <c r="BU34" s="92"/>
      <c r="BV34" s="93"/>
      <c r="BW34" s="4"/>
      <c r="BX34" s="7"/>
      <c r="BY34" s="7"/>
      <c r="BZ34" s="7"/>
      <c r="CA34" s="1"/>
      <c r="CF34" s="6"/>
      <c r="CL34" s="2"/>
      <c r="CM34" s="2"/>
      <c r="CN34" s="2"/>
      <c r="DO34" s="7"/>
      <c r="DP34" s="8"/>
    </row>
    <row r="35" spans="3:120" ht="15" customHeight="1">
      <c r="C35" s="458">
        <v>10</v>
      </c>
      <c r="D35" s="446"/>
      <c r="E35" s="446" t="str">
        <f>Ergebniseingabe!D37</f>
        <v>B</v>
      </c>
      <c r="F35" s="446"/>
      <c r="G35" s="446"/>
      <c r="H35" s="402">
        <f>Ergebniseingabe!G37</f>
        <v>0.46458333333333307</v>
      </c>
      <c r="I35" s="403"/>
      <c r="J35" s="403"/>
      <c r="K35" s="404"/>
      <c r="L35" s="400" t="str">
        <f>Ergebniseingabe!K37</f>
        <v>FC Pesch F2</v>
      </c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  <c r="AA35" s="401"/>
      <c r="AB35" s="401"/>
      <c r="AC35" s="401"/>
      <c r="AD35" s="401"/>
      <c r="AE35" s="401"/>
      <c r="AF35" s="401"/>
      <c r="AG35" s="52" t="s">
        <v>14</v>
      </c>
      <c r="AH35" s="401" t="str">
        <f>Ergebniseingabe!AG37</f>
        <v>Rot-Weis Lessenich F2</v>
      </c>
      <c r="AI35" s="401"/>
      <c r="AJ35" s="401"/>
      <c r="AK35" s="401"/>
      <c r="AL35" s="401"/>
      <c r="AM35" s="401"/>
      <c r="AN35" s="401"/>
      <c r="AO35" s="401"/>
      <c r="AP35" s="401"/>
      <c r="AQ35" s="401"/>
      <c r="AR35" s="401"/>
      <c r="AS35" s="401"/>
      <c r="AT35" s="401"/>
      <c r="AU35" s="401"/>
      <c r="AV35" s="401"/>
      <c r="AW35" s="401"/>
      <c r="AX35" s="401"/>
      <c r="AY35" s="401"/>
      <c r="AZ35" s="401"/>
      <c r="BA35" s="401"/>
      <c r="BB35" s="445"/>
      <c r="BC35" s="432">
        <f>IF(Ergebniseingabe!BB37="","",Ergebniseingabe!BB37)</f>
        <v>2</v>
      </c>
      <c r="BD35" s="433"/>
      <c r="BE35" s="433"/>
      <c r="BF35" s="431">
        <f>IF(Ergebniseingabe!BE37="","",Ergebniseingabe!BE37)</f>
        <v>0</v>
      </c>
      <c r="BG35" s="431"/>
      <c r="BH35" s="151"/>
      <c r="BI35" s="152"/>
      <c r="BJ35" s="51"/>
      <c r="BK35" s="1"/>
      <c r="BL35" s="1"/>
      <c r="BM35" s="1"/>
      <c r="BN35" s="1"/>
      <c r="BO35" s="1"/>
      <c r="BP35" s="3"/>
      <c r="BQ35" s="1"/>
      <c r="BR35" s="1"/>
      <c r="BS35" s="1"/>
      <c r="BT35" s="7"/>
      <c r="BU35" s="92"/>
      <c r="BV35" s="93"/>
      <c r="BW35" s="4"/>
      <c r="BX35" s="7"/>
      <c r="BY35" s="7"/>
      <c r="BZ35" s="7"/>
      <c r="CA35" s="1"/>
      <c r="CF35" s="6"/>
      <c r="CL35" s="2"/>
      <c r="CM35" s="2"/>
      <c r="CN35" s="2"/>
      <c r="DO35" s="7"/>
      <c r="DP35" s="8"/>
    </row>
    <row r="36" spans="3:120" ht="15" customHeight="1">
      <c r="C36" s="458">
        <v>11</v>
      </c>
      <c r="D36" s="446"/>
      <c r="E36" s="446" t="str">
        <f>Ergebniseingabe!D38</f>
        <v>A</v>
      </c>
      <c r="F36" s="446"/>
      <c r="G36" s="446"/>
      <c r="H36" s="402">
        <f>Ergebniseingabe!G38</f>
        <v>0.47222222222222193</v>
      </c>
      <c r="I36" s="403"/>
      <c r="J36" s="403"/>
      <c r="K36" s="404"/>
      <c r="L36" s="400" t="str">
        <f>Ergebniseingabe!K38</f>
        <v>SV Adler Dellbrück F2</v>
      </c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52" t="s">
        <v>14</v>
      </c>
      <c r="AH36" s="401" t="str">
        <f>Ergebniseingabe!AG38</f>
        <v>SuS Nippes 12 F2</v>
      </c>
      <c r="AI36" s="401"/>
      <c r="AJ36" s="401"/>
      <c r="AK36" s="401"/>
      <c r="AL36" s="401"/>
      <c r="AM36" s="401"/>
      <c r="AN36" s="401"/>
      <c r="AO36" s="401"/>
      <c r="AP36" s="401"/>
      <c r="AQ36" s="401"/>
      <c r="AR36" s="401"/>
      <c r="AS36" s="401"/>
      <c r="AT36" s="401"/>
      <c r="AU36" s="401"/>
      <c r="AV36" s="401"/>
      <c r="AW36" s="401"/>
      <c r="AX36" s="401"/>
      <c r="AY36" s="401"/>
      <c r="AZ36" s="401"/>
      <c r="BA36" s="401"/>
      <c r="BB36" s="445"/>
      <c r="BC36" s="432">
        <f>IF(Ergebniseingabe!BB38="","",Ergebniseingabe!BB38)</f>
        <v>1</v>
      </c>
      <c r="BD36" s="433"/>
      <c r="BE36" s="433"/>
      <c r="BF36" s="431">
        <f>IF(Ergebniseingabe!BE38="","",Ergebniseingabe!BE38)</f>
        <v>0</v>
      </c>
      <c r="BG36" s="431"/>
      <c r="BH36" s="151"/>
      <c r="BI36" s="152"/>
      <c r="BJ36" s="51"/>
      <c r="BK36" s="1"/>
      <c r="BL36" s="1"/>
      <c r="BM36" s="1"/>
      <c r="BN36" s="1"/>
      <c r="BO36" s="1"/>
      <c r="BP36" s="3"/>
      <c r="BQ36" s="1"/>
      <c r="BR36" s="1"/>
      <c r="BS36" s="1"/>
      <c r="BT36" s="7"/>
      <c r="BU36" s="92"/>
      <c r="BV36" s="93"/>
      <c r="BW36" s="4"/>
      <c r="BX36" s="7"/>
      <c r="BY36" s="7"/>
      <c r="BZ36" s="7"/>
      <c r="CA36" s="1"/>
      <c r="CF36" s="6"/>
      <c r="CL36" s="2"/>
      <c r="CM36" s="2"/>
      <c r="CN36" s="2"/>
      <c r="DO36" s="7"/>
      <c r="DP36" s="8"/>
    </row>
    <row r="37" spans="3:120" ht="15" customHeight="1">
      <c r="C37" s="458">
        <v>12</v>
      </c>
      <c r="D37" s="446"/>
      <c r="E37" s="446" t="str">
        <f>Ergebniseingabe!D39</f>
        <v>B</v>
      </c>
      <c r="F37" s="446"/>
      <c r="G37" s="446"/>
      <c r="H37" s="402">
        <f>Ergebniseingabe!G39</f>
        <v>0.4798611111111108</v>
      </c>
      <c r="I37" s="403"/>
      <c r="J37" s="403"/>
      <c r="K37" s="404"/>
      <c r="L37" s="400" t="str">
        <f>Ergebniseingabe!K39</f>
        <v>FC Viktoria Köln F2</v>
      </c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52" t="s">
        <v>14</v>
      </c>
      <c r="AH37" s="401" t="str">
        <f>Ergebniseingabe!AG39</f>
        <v>SC Brück 07 F2</v>
      </c>
      <c r="AI37" s="401"/>
      <c r="AJ37" s="401"/>
      <c r="AK37" s="401"/>
      <c r="AL37" s="401"/>
      <c r="AM37" s="401"/>
      <c r="AN37" s="401"/>
      <c r="AO37" s="401"/>
      <c r="AP37" s="401"/>
      <c r="AQ37" s="401"/>
      <c r="AR37" s="401"/>
      <c r="AS37" s="401"/>
      <c r="AT37" s="401"/>
      <c r="AU37" s="401"/>
      <c r="AV37" s="401"/>
      <c r="AW37" s="401"/>
      <c r="AX37" s="401"/>
      <c r="AY37" s="401"/>
      <c r="AZ37" s="401"/>
      <c r="BA37" s="401"/>
      <c r="BB37" s="445"/>
      <c r="BC37" s="432">
        <f>IF(Ergebniseingabe!BB39="","",Ergebniseingabe!BB39)</f>
        <v>5</v>
      </c>
      <c r="BD37" s="433"/>
      <c r="BE37" s="433"/>
      <c r="BF37" s="431">
        <f>IF(Ergebniseingabe!BE39="","",Ergebniseingabe!BE39)</f>
        <v>0</v>
      </c>
      <c r="BG37" s="431"/>
      <c r="BH37" s="151"/>
      <c r="BI37" s="152"/>
      <c r="BJ37" s="51"/>
      <c r="BK37" s="1"/>
      <c r="BL37" s="1"/>
      <c r="BM37" s="1"/>
      <c r="BN37" s="1"/>
      <c r="BO37" s="1"/>
      <c r="BP37" s="3"/>
      <c r="BQ37" s="1"/>
      <c r="BR37" s="1"/>
      <c r="BS37" s="1"/>
      <c r="BT37" s="7"/>
      <c r="BU37" s="92"/>
      <c r="BV37" s="93"/>
      <c r="BW37" s="4"/>
      <c r="BX37" s="7"/>
      <c r="BY37" s="7"/>
      <c r="BZ37" s="7"/>
      <c r="CA37" s="1"/>
      <c r="CF37" s="6"/>
      <c r="CL37" s="2"/>
      <c r="CM37" s="2"/>
      <c r="CN37" s="2"/>
      <c r="DO37" s="7"/>
      <c r="DP37" s="8"/>
    </row>
    <row r="38" spans="3:120" ht="15" customHeight="1">
      <c r="C38" s="458">
        <v>13</v>
      </c>
      <c r="D38" s="446"/>
      <c r="E38" s="446" t="str">
        <f>Ergebniseingabe!D40</f>
        <v>A</v>
      </c>
      <c r="F38" s="446"/>
      <c r="G38" s="446"/>
      <c r="H38" s="402">
        <f>Ergebniseingabe!G40</f>
        <v>0.48749999999999966</v>
      </c>
      <c r="I38" s="403"/>
      <c r="J38" s="403"/>
      <c r="K38" s="404"/>
      <c r="L38" s="400" t="str">
        <f>Ergebniseingabe!K40</f>
        <v>TFG Nippes 78 F2</v>
      </c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52" t="s">
        <v>14</v>
      </c>
      <c r="AH38" s="401" t="str">
        <f>Ergebniseingabe!AG40</f>
        <v>SSV Ostheim F3 </v>
      </c>
      <c r="AI38" s="401"/>
      <c r="AJ38" s="401"/>
      <c r="AK38" s="401"/>
      <c r="AL38" s="401"/>
      <c r="AM38" s="401"/>
      <c r="AN38" s="401"/>
      <c r="AO38" s="401"/>
      <c r="AP38" s="401"/>
      <c r="AQ38" s="401"/>
      <c r="AR38" s="401"/>
      <c r="AS38" s="401"/>
      <c r="AT38" s="401"/>
      <c r="AU38" s="401"/>
      <c r="AV38" s="401"/>
      <c r="AW38" s="401"/>
      <c r="AX38" s="401"/>
      <c r="AY38" s="401"/>
      <c r="AZ38" s="401"/>
      <c r="BA38" s="401"/>
      <c r="BB38" s="445"/>
      <c r="BC38" s="432">
        <f>IF(Ergebniseingabe!BB40="","",Ergebniseingabe!BB40)</f>
        <v>1</v>
      </c>
      <c r="BD38" s="433"/>
      <c r="BE38" s="433"/>
      <c r="BF38" s="431">
        <f>IF(Ergebniseingabe!BE40="","",Ergebniseingabe!BE40)</f>
        <v>0</v>
      </c>
      <c r="BG38" s="431"/>
      <c r="BH38" s="151"/>
      <c r="BI38" s="152"/>
      <c r="BJ38" s="51"/>
      <c r="BK38" s="1"/>
      <c r="BL38" s="1"/>
      <c r="BM38" s="1"/>
      <c r="BN38" s="1"/>
      <c r="BO38" s="1"/>
      <c r="BP38" s="1"/>
      <c r="BQ38" s="1"/>
      <c r="BR38" s="1"/>
      <c r="BS38" s="1"/>
      <c r="BT38" s="7"/>
      <c r="BU38" s="92"/>
      <c r="BV38" s="93"/>
      <c r="BW38" s="69"/>
      <c r="BX38" s="7"/>
      <c r="BY38" s="7"/>
      <c r="BZ38" s="7"/>
      <c r="CA38" s="1"/>
      <c r="CF38" s="6"/>
      <c r="CL38" s="2"/>
      <c r="CM38" s="2"/>
      <c r="CN38" s="2"/>
      <c r="DO38" s="7"/>
      <c r="DP38" s="8"/>
    </row>
    <row r="39" spans="3:120" ht="15" customHeight="1">
      <c r="C39" s="458">
        <v>14</v>
      </c>
      <c r="D39" s="446"/>
      <c r="E39" s="446" t="str">
        <f>Ergebniseingabe!D41</f>
        <v>B</v>
      </c>
      <c r="F39" s="446"/>
      <c r="G39" s="446"/>
      <c r="H39" s="402">
        <f>Ergebniseingabe!G41</f>
        <v>0.4951388888888885</v>
      </c>
      <c r="I39" s="403"/>
      <c r="J39" s="403"/>
      <c r="K39" s="404"/>
      <c r="L39" s="400" t="str">
        <f>Ergebniseingabe!K41</f>
        <v>FC Pesch F2</v>
      </c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401"/>
      <c r="Z39" s="401"/>
      <c r="AA39" s="401"/>
      <c r="AB39" s="401"/>
      <c r="AC39" s="401"/>
      <c r="AD39" s="401"/>
      <c r="AE39" s="401"/>
      <c r="AF39" s="401"/>
      <c r="AG39" s="52" t="s">
        <v>14</v>
      </c>
      <c r="AH39" s="401" t="str">
        <f>Ergebniseingabe!AG41</f>
        <v>SV Menden F2</v>
      </c>
      <c r="AI39" s="401"/>
      <c r="AJ39" s="401"/>
      <c r="AK39" s="401"/>
      <c r="AL39" s="401"/>
      <c r="AM39" s="401"/>
      <c r="AN39" s="401"/>
      <c r="AO39" s="401"/>
      <c r="AP39" s="401"/>
      <c r="AQ39" s="401"/>
      <c r="AR39" s="401"/>
      <c r="AS39" s="401"/>
      <c r="AT39" s="401"/>
      <c r="AU39" s="401"/>
      <c r="AV39" s="401"/>
      <c r="AW39" s="401"/>
      <c r="AX39" s="401"/>
      <c r="AY39" s="401"/>
      <c r="AZ39" s="401"/>
      <c r="BA39" s="401"/>
      <c r="BB39" s="445"/>
      <c r="BC39" s="432">
        <f>IF(Ergebniseingabe!BB41="","",Ergebniseingabe!BB41)</f>
        <v>0</v>
      </c>
      <c r="BD39" s="433"/>
      <c r="BE39" s="433"/>
      <c r="BF39" s="431">
        <f>IF(Ergebniseingabe!BE41="","",Ergebniseingabe!BE41)</f>
        <v>0</v>
      </c>
      <c r="BG39" s="431"/>
      <c r="BH39" s="151"/>
      <c r="BI39" s="152"/>
      <c r="BJ39" s="51"/>
      <c r="BK39" s="1"/>
      <c r="BL39" s="1"/>
      <c r="BM39" s="1"/>
      <c r="BN39" s="1"/>
      <c r="BO39" s="1"/>
      <c r="BP39" s="1"/>
      <c r="BQ39" s="1"/>
      <c r="BR39" s="1"/>
      <c r="BS39" s="1"/>
      <c r="BT39" s="7"/>
      <c r="BU39" s="92"/>
      <c r="BV39" s="93"/>
      <c r="BW39" s="69"/>
      <c r="BX39" s="7"/>
      <c r="BY39" s="7"/>
      <c r="BZ39" s="7"/>
      <c r="CA39" s="1"/>
      <c r="CF39" s="6"/>
      <c r="CL39" s="2"/>
      <c r="CM39" s="2"/>
      <c r="CN39" s="2"/>
      <c r="DO39" s="7"/>
      <c r="DP39" s="8"/>
    </row>
    <row r="40" spans="3:120" ht="15" customHeight="1">
      <c r="C40" s="458">
        <v>15</v>
      </c>
      <c r="D40" s="446"/>
      <c r="E40" s="446" t="str">
        <f>Ergebniseingabe!D42</f>
        <v>A</v>
      </c>
      <c r="F40" s="446"/>
      <c r="G40" s="446"/>
      <c r="H40" s="402">
        <f>Ergebniseingabe!G42</f>
        <v>0.5027777777777774</v>
      </c>
      <c r="I40" s="403"/>
      <c r="J40" s="403"/>
      <c r="K40" s="404"/>
      <c r="L40" s="400" t="str">
        <f>Ergebniseingabe!K42</f>
        <v>SC Rondorf F2</v>
      </c>
      <c r="M40" s="401"/>
      <c r="N40" s="401"/>
      <c r="O40" s="401"/>
      <c r="P40" s="401"/>
      <c r="Q40" s="401"/>
      <c r="R40" s="401"/>
      <c r="S40" s="401"/>
      <c r="T40" s="401"/>
      <c r="U40" s="401"/>
      <c r="V40" s="401"/>
      <c r="W40" s="401"/>
      <c r="X40" s="401"/>
      <c r="Y40" s="401"/>
      <c r="Z40" s="401"/>
      <c r="AA40" s="401"/>
      <c r="AB40" s="401"/>
      <c r="AC40" s="401"/>
      <c r="AD40" s="401"/>
      <c r="AE40" s="401"/>
      <c r="AF40" s="401"/>
      <c r="AG40" s="52" t="s">
        <v>14</v>
      </c>
      <c r="AH40" s="401" t="str">
        <f>Ergebniseingabe!AG42</f>
        <v>SV Adler Dellbrück F2</v>
      </c>
      <c r="AI40" s="401"/>
      <c r="AJ40" s="401"/>
      <c r="AK40" s="401"/>
      <c r="AL40" s="401"/>
      <c r="AM40" s="401"/>
      <c r="AN40" s="401"/>
      <c r="AO40" s="401"/>
      <c r="AP40" s="401"/>
      <c r="AQ40" s="401"/>
      <c r="AR40" s="401"/>
      <c r="AS40" s="401"/>
      <c r="AT40" s="401"/>
      <c r="AU40" s="401"/>
      <c r="AV40" s="401"/>
      <c r="AW40" s="401"/>
      <c r="AX40" s="401"/>
      <c r="AY40" s="401"/>
      <c r="AZ40" s="401"/>
      <c r="BA40" s="401"/>
      <c r="BB40" s="445"/>
      <c r="BC40" s="432">
        <f>IF(Ergebniseingabe!BB42="","",Ergebniseingabe!BB42)</f>
        <v>0</v>
      </c>
      <c r="BD40" s="433"/>
      <c r="BE40" s="433"/>
      <c r="BF40" s="431">
        <f>IF(Ergebniseingabe!BE42="","",Ergebniseingabe!BE42)</f>
        <v>0</v>
      </c>
      <c r="BG40" s="431"/>
      <c r="BH40" s="151"/>
      <c r="BI40" s="152"/>
      <c r="BJ40" s="51"/>
      <c r="BK40" s="1"/>
      <c r="BL40" s="1"/>
      <c r="BM40" s="1"/>
      <c r="BN40" s="1"/>
      <c r="BO40" s="1"/>
      <c r="BP40" s="1"/>
      <c r="BQ40" s="1"/>
      <c r="BR40" s="1"/>
      <c r="BS40" s="1"/>
      <c r="BT40" s="7"/>
      <c r="BU40" s="92"/>
      <c r="BV40" s="93"/>
      <c r="BW40" s="69"/>
      <c r="BX40" s="7"/>
      <c r="BY40" s="7"/>
      <c r="BZ40" s="7"/>
      <c r="CA40" s="1"/>
      <c r="CF40" s="6"/>
      <c r="CL40" s="2"/>
      <c r="CM40" s="2"/>
      <c r="CN40" s="2"/>
      <c r="DO40" s="7"/>
      <c r="DP40" s="8"/>
    </row>
    <row r="41" spans="3:120" ht="15" customHeight="1">
      <c r="C41" s="458">
        <v>16</v>
      </c>
      <c r="D41" s="446"/>
      <c r="E41" s="446" t="str">
        <f>Ergebniseingabe!D43</f>
        <v>B</v>
      </c>
      <c r="F41" s="446"/>
      <c r="G41" s="446"/>
      <c r="H41" s="402">
        <f>Ergebniseingabe!G43</f>
        <v>0.5104166666666663</v>
      </c>
      <c r="I41" s="403"/>
      <c r="J41" s="403"/>
      <c r="K41" s="404"/>
      <c r="L41" s="400" t="str">
        <f>Ergebniseingabe!K43</f>
        <v>Rot-Weis Lessenich F2</v>
      </c>
      <c r="M41" s="401"/>
      <c r="N41" s="401"/>
      <c r="O41" s="401"/>
      <c r="P41" s="401"/>
      <c r="Q41" s="401"/>
      <c r="R41" s="401"/>
      <c r="S41" s="401"/>
      <c r="T41" s="401"/>
      <c r="U41" s="401"/>
      <c r="V41" s="401"/>
      <c r="W41" s="401"/>
      <c r="X41" s="401"/>
      <c r="Y41" s="401"/>
      <c r="Z41" s="401"/>
      <c r="AA41" s="401"/>
      <c r="AB41" s="401"/>
      <c r="AC41" s="401"/>
      <c r="AD41" s="401"/>
      <c r="AE41" s="401"/>
      <c r="AF41" s="401"/>
      <c r="AG41" s="52" t="s">
        <v>14</v>
      </c>
      <c r="AH41" s="401" t="str">
        <f>Ergebniseingabe!AG43</f>
        <v>FC Viktoria Köln F2</v>
      </c>
      <c r="AI41" s="401"/>
      <c r="AJ41" s="401"/>
      <c r="AK41" s="401"/>
      <c r="AL41" s="401"/>
      <c r="AM41" s="401"/>
      <c r="AN41" s="401"/>
      <c r="AO41" s="401"/>
      <c r="AP41" s="401"/>
      <c r="AQ41" s="401"/>
      <c r="AR41" s="401"/>
      <c r="AS41" s="401"/>
      <c r="AT41" s="401"/>
      <c r="AU41" s="401"/>
      <c r="AV41" s="401"/>
      <c r="AW41" s="401"/>
      <c r="AX41" s="401"/>
      <c r="AY41" s="401"/>
      <c r="AZ41" s="401"/>
      <c r="BA41" s="401"/>
      <c r="BB41" s="445"/>
      <c r="BC41" s="432">
        <f>IF(Ergebniseingabe!BB43="","",Ergebniseingabe!BB43)</f>
        <v>0</v>
      </c>
      <c r="BD41" s="433"/>
      <c r="BE41" s="433"/>
      <c r="BF41" s="431">
        <f>IF(Ergebniseingabe!BE43="","",Ergebniseingabe!BE43)</f>
        <v>0</v>
      </c>
      <c r="BG41" s="431"/>
      <c r="BH41" s="151"/>
      <c r="BI41" s="152"/>
      <c r="BJ41" s="51"/>
      <c r="BK41" s="1"/>
      <c r="BL41" s="1"/>
      <c r="BM41" s="1"/>
      <c r="BN41" s="1"/>
      <c r="BO41" s="1"/>
      <c r="BP41" s="1"/>
      <c r="BQ41" s="1"/>
      <c r="BR41" s="1"/>
      <c r="BS41" s="1"/>
      <c r="BT41" s="7"/>
      <c r="BU41" s="92"/>
      <c r="BV41" s="93"/>
      <c r="BW41" s="69"/>
      <c r="BX41" s="7"/>
      <c r="BY41" s="7"/>
      <c r="BZ41" s="7"/>
      <c r="CA41" s="1"/>
      <c r="CF41" s="6"/>
      <c r="CL41" s="2"/>
      <c r="CM41" s="2"/>
      <c r="CN41" s="2"/>
      <c r="DO41" s="7"/>
      <c r="DP41" s="8"/>
    </row>
    <row r="42" spans="3:120" ht="15" customHeight="1">
      <c r="C42" s="458">
        <v>17</v>
      </c>
      <c r="D42" s="446"/>
      <c r="E42" s="446" t="str">
        <f>Ergebniseingabe!D44</f>
        <v>A</v>
      </c>
      <c r="F42" s="446"/>
      <c r="G42" s="446"/>
      <c r="H42" s="402">
        <f>Ergebniseingabe!G44</f>
        <v>0.5180555555555552</v>
      </c>
      <c r="I42" s="403"/>
      <c r="J42" s="403"/>
      <c r="K42" s="404"/>
      <c r="L42" s="400" t="str">
        <f>Ergebniseingabe!K44</f>
        <v>SuS Nippes 12 F2</v>
      </c>
      <c r="M42" s="401"/>
      <c r="N42" s="401"/>
      <c r="O42" s="401"/>
      <c r="P42" s="401"/>
      <c r="Q42" s="401"/>
      <c r="R42" s="401"/>
      <c r="S42" s="401"/>
      <c r="T42" s="401"/>
      <c r="U42" s="401"/>
      <c r="V42" s="401"/>
      <c r="W42" s="401"/>
      <c r="X42" s="401"/>
      <c r="Y42" s="401"/>
      <c r="Z42" s="401"/>
      <c r="AA42" s="401"/>
      <c r="AB42" s="401"/>
      <c r="AC42" s="401"/>
      <c r="AD42" s="401"/>
      <c r="AE42" s="401"/>
      <c r="AF42" s="401"/>
      <c r="AG42" s="52" t="s">
        <v>14</v>
      </c>
      <c r="AH42" s="401" t="str">
        <f>Ergebniseingabe!AG44</f>
        <v>TFG Nippes 78 F2</v>
      </c>
      <c r="AI42" s="401"/>
      <c r="AJ42" s="401"/>
      <c r="AK42" s="401"/>
      <c r="AL42" s="401"/>
      <c r="AM42" s="401"/>
      <c r="AN42" s="401"/>
      <c r="AO42" s="401"/>
      <c r="AP42" s="401"/>
      <c r="AQ42" s="401"/>
      <c r="AR42" s="401"/>
      <c r="AS42" s="401"/>
      <c r="AT42" s="401"/>
      <c r="AU42" s="401"/>
      <c r="AV42" s="401"/>
      <c r="AW42" s="401"/>
      <c r="AX42" s="401"/>
      <c r="AY42" s="401"/>
      <c r="AZ42" s="401"/>
      <c r="BA42" s="401"/>
      <c r="BB42" s="445"/>
      <c r="BC42" s="432">
        <f>IF(Ergebniseingabe!BB44="","",Ergebniseingabe!BB44)</f>
        <v>1</v>
      </c>
      <c r="BD42" s="433"/>
      <c r="BE42" s="433"/>
      <c r="BF42" s="431">
        <f>IF(Ergebniseingabe!BE44="","",Ergebniseingabe!BE44)</f>
        <v>1</v>
      </c>
      <c r="BG42" s="431"/>
      <c r="BH42" s="151"/>
      <c r="BI42" s="152"/>
      <c r="BJ42" s="51"/>
      <c r="BK42" s="1"/>
      <c r="BL42" s="1"/>
      <c r="BM42" s="1"/>
      <c r="BN42" s="1"/>
      <c r="BO42" s="1"/>
      <c r="BP42" s="1"/>
      <c r="BQ42" s="1"/>
      <c r="BR42" s="1"/>
      <c r="BS42" s="1"/>
      <c r="BT42" s="7"/>
      <c r="BU42" s="92"/>
      <c r="BV42" s="93"/>
      <c r="BW42" s="69"/>
      <c r="BX42" s="7"/>
      <c r="BY42" s="7"/>
      <c r="BZ42" s="7"/>
      <c r="CA42" s="1"/>
      <c r="CF42" s="6"/>
      <c r="CL42" s="2"/>
      <c r="CM42" s="2"/>
      <c r="CN42" s="2"/>
      <c r="DO42" s="7"/>
      <c r="DP42" s="8"/>
    </row>
    <row r="43" spans="3:120" ht="15" customHeight="1">
      <c r="C43" s="458">
        <v>18</v>
      </c>
      <c r="D43" s="446"/>
      <c r="E43" s="446" t="str">
        <f>Ergebniseingabe!D45</f>
        <v>B</v>
      </c>
      <c r="F43" s="446"/>
      <c r="G43" s="446"/>
      <c r="H43" s="402">
        <f>Ergebniseingabe!G45</f>
        <v>0.525694444444444</v>
      </c>
      <c r="I43" s="403"/>
      <c r="J43" s="403"/>
      <c r="K43" s="404"/>
      <c r="L43" s="400" t="str">
        <f>Ergebniseingabe!K45</f>
        <v>SC Brück 07 F2</v>
      </c>
      <c r="M43" s="401"/>
      <c r="N43" s="401"/>
      <c r="O43" s="401"/>
      <c r="P43" s="401"/>
      <c r="Q43" s="401"/>
      <c r="R43" s="401"/>
      <c r="S43" s="401"/>
      <c r="T43" s="401"/>
      <c r="U43" s="401"/>
      <c r="V43" s="401"/>
      <c r="W43" s="401"/>
      <c r="X43" s="401"/>
      <c r="Y43" s="401"/>
      <c r="Z43" s="401"/>
      <c r="AA43" s="401"/>
      <c r="AB43" s="401"/>
      <c r="AC43" s="401"/>
      <c r="AD43" s="401"/>
      <c r="AE43" s="401"/>
      <c r="AF43" s="401"/>
      <c r="AG43" s="52" t="s">
        <v>14</v>
      </c>
      <c r="AH43" s="401" t="str">
        <f>Ergebniseingabe!AG45</f>
        <v>FC Pesch F2</v>
      </c>
      <c r="AI43" s="401"/>
      <c r="AJ43" s="401"/>
      <c r="AK43" s="401"/>
      <c r="AL43" s="401"/>
      <c r="AM43" s="401"/>
      <c r="AN43" s="401"/>
      <c r="AO43" s="401"/>
      <c r="AP43" s="401"/>
      <c r="AQ43" s="401"/>
      <c r="AR43" s="401"/>
      <c r="AS43" s="401"/>
      <c r="AT43" s="401"/>
      <c r="AU43" s="401"/>
      <c r="AV43" s="401"/>
      <c r="AW43" s="401"/>
      <c r="AX43" s="401"/>
      <c r="AY43" s="401"/>
      <c r="AZ43" s="401"/>
      <c r="BA43" s="401"/>
      <c r="BB43" s="445"/>
      <c r="BC43" s="432">
        <f>IF(Ergebniseingabe!BB45="","",Ergebniseingabe!BB45)</f>
        <v>0</v>
      </c>
      <c r="BD43" s="433"/>
      <c r="BE43" s="433"/>
      <c r="BF43" s="431">
        <f>IF(Ergebniseingabe!BE45="","",Ergebniseingabe!BE45)</f>
        <v>0</v>
      </c>
      <c r="BG43" s="431"/>
      <c r="BH43" s="151"/>
      <c r="BI43" s="152"/>
      <c r="BJ43" s="51"/>
      <c r="BK43" s="1"/>
      <c r="BL43" s="1"/>
      <c r="BM43" s="1"/>
      <c r="BN43" s="1"/>
      <c r="BO43" s="1"/>
      <c r="BP43" s="1"/>
      <c r="BQ43" s="1"/>
      <c r="BR43" s="1"/>
      <c r="BS43" s="1"/>
      <c r="BT43" s="7"/>
      <c r="BU43" s="92"/>
      <c r="BV43" s="93"/>
      <c r="BW43" s="69"/>
      <c r="BX43" s="7"/>
      <c r="BY43" s="7"/>
      <c r="BZ43" s="7"/>
      <c r="CA43" s="1"/>
      <c r="CF43" s="6"/>
      <c r="CL43" s="2"/>
      <c r="CM43" s="2"/>
      <c r="CN43" s="2"/>
      <c r="DO43" s="7"/>
      <c r="DP43" s="8"/>
    </row>
    <row r="44" spans="3:120" ht="15" customHeight="1">
      <c r="C44" s="458">
        <v>19</v>
      </c>
      <c r="D44" s="446"/>
      <c r="E44" s="446" t="str">
        <f>Ergebniseingabe!D46</f>
        <v>A</v>
      </c>
      <c r="F44" s="446"/>
      <c r="G44" s="446"/>
      <c r="H44" s="402">
        <f>Ergebniseingabe!G46</f>
        <v>0.5333333333333329</v>
      </c>
      <c r="I44" s="403"/>
      <c r="J44" s="403"/>
      <c r="K44" s="404"/>
      <c r="L44" s="400" t="str">
        <f>Ergebniseingabe!K46</f>
        <v>SSV Ostheim F3 </v>
      </c>
      <c r="M44" s="401"/>
      <c r="N44" s="401"/>
      <c r="O44" s="401"/>
      <c r="P44" s="401"/>
      <c r="Q44" s="401"/>
      <c r="R44" s="401"/>
      <c r="S44" s="401"/>
      <c r="T44" s="401"/>
      <c r="U44" s="401"/>
      <c r="V44" s="401"/>
      <c r="W44" s="401"/>
      <c r="X44" s="401"/>
      <c r="Y44" s="401"/>
      <c r="Z44" s="401"/>
      <c r="AA44" s="401"/>
      <c r="AB44" s="401"/>
      <c r="AC44" s="401"/>
      <c r="AD44" s="401"/>
      <c r="AE44" s="401"/>
      <c r="AF44" s="401"/>
      <c r="AG44" s="52" t="s">
        <v>14</v>
      </c>
      <c r="AH44" s="401" t="str">
        <f>Ergebniseingabe!AG46</f>
        <v>SC Rondorf F2</v>
      </c>
      <c r="AI44" s="401"/>
      <c r="AJ44" s="401"/>
      <c r="AK44" s="401"/>
      <c r="AL44" s="401"/>
      <c r="AM44" s="401"/>
      <c r="AN44" s="401"/>
      <c r="AO44" s="401"/>
      <c r="AP44" s="401"/>
      <c r="AQ44" s="401"/>
      <c r="AR44" s="401"/>
      <c r="AS44" s="401"/>
      <c r="AT44" s="401"/>
      <c r="AU44" s="401"/>
      <c r="AV44" s="401"/>
      <c r="AW44" s="401"/>
      <c r="AX44" s="401"/>
      <c r="AY44" s="401"/>
      <c r="AZ44" s="401"/>
      <c r="BA44" s="401"/>
      <c r="BB44" s="445"/>
      <c r="BC44" s="432">
        <f>IF(Ergebniseingabe!BB46="","",Ergebniseingabe!BB46)</f>
        <v>0</v>
      </c>
      <c r="BD44" s="433"/>
      <c r="BE44" s="433"/>
      <c r="BF44" s="431">
        <f>IF(Ergebniseingabe!BE46="","",Ergebniseingabe!BE46)</f>
        <v>0</v>
      </c>
      <c r="BG44" s="431"/>
      <c r="BH44" s="151"/>
      <c r="BI44" s="152"/>
      <c r="BJ44" s="51"/>
      <c r="BK44" s="1"/>
      <c r="BL44" s="1"/>
      <c r="BM44" s="1"/>
      <c r="BN44" s="1"/>
      <c r="BO44" s="1"/>
      <c r="BP44" s="1"/>
      <c r="BQ44" s="1"/>
      <c r="BR44" s="1"/>
      <c r="BS44" s="1"/>
      <c r="BT44" s="7"/>
      <c r="BU44" s="92"/>
      <c r="BV44" s="93"/>
      <c r="BW44" s="69"/>
      <c r="BX44" s="7"/>
      <c r="BY44" s="7"/>
      <c r="BZ44" s="7"/>
      <c r="CA44" s="1"/>
      <c r="CF44" s="6"/>
      <c r="CL44" s="2"/>
      <c r="CM44" s="2"/>
      <c r="CN44" s="2"/>
      <c r="DO44" s="7"/>
      <c r="DP44" s="8"/>
    </row>
    <row r="45" spans="3:120" ht="15" customHeight="1" thickBot="1">
      <c r="C45" s="491">
        <v>20</v>
      </c>
      <c r="D45" s="454"/>
      <c r="E45" s="454" t="str">
        <f>Ergebniseingabe!D47</f>
        <v>B</v>
      </c>
      <c r="F45" s="454"/>
      <c r="G45" s="454"/>
      <c r="H45" s="447">
        <f>Ergebniseingabe!G47</f>
        <v>0.5409722222222217</v>
      </c>
      <c r="I45" s="448"/>
      <c r="J45" s="448"/>
      <c r="K45" s="449"/>
      <c r="L45" s="442" t="str">
        <f>Ergebniseingabe!K47</f>
        <v>SV Menden F2</v>
      </c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  <c r="AB45" s="443"/>
      <c r="AC45" s="443"/>
      <c r="AD45" s="443"/>
      <c r="AE45" s="443"/>
      <c r="AF45" s="443"/>
      <c r="AG45" s="62" t="s">
        <v>14</v>
      </c>
      <c r="AH45" s="443" t="str">
        <f>Ergebniseingabe!AG47</f>
        <v>Rot-Weis Lessenich F2</v>
      </c>
      <c r="AI45" s="443"/>
      <c r="AJ45" s="443"/>
      <c r="AK45" s="443"/>
      <c r="AL45" s="443"/>
      <c r="AM45" s="443"/>
      <c r="AN45" s="443"/>
      <c r="AO45" s="443"/>
      <c r="AP45" s="443"/>
      <c r="AQ45" s="443"/>
      <c r="AR45" s="443"/>
      <c r="AS45" s="443"/>
      <c r="AT45" s="443"/>
      <c r="AU45" s="443"/>
      <c r="AV45" s="443"/>
      <c r="AW45" s="443"/>
      <c r="AX45" s="443"/>
      <c r="AY45" s="443"/>
      <c r="AZ45" s="443"/>
      <c r="BA45" s="443"/>
      <c r="BB45" s="457"/>
      <c r="BC45" s="437">
        <f>IF(Ergebniseingabe!BB47="","",Ergebniseingabe!BB47)</f>
        <v>2</v>
      </c>
      <c r="BD45" s="438"/>
      <c r="BE45" s="438"/>
      <c r="BF45" s="439">
        <f>IF(Ergebniseingabe!BE47="","",Ergebniseingabe!BE47)</f>
        <v>0</v>
      </c>
      <c r="BG45" s="439"/>
      <c r="BH45" s="151"/>
      <c r="BI45" s="152"/>
      <c r="BJ45" s="51"/>
      <c r="BK45" s="1"/>
      <c r="BL45" s="1"/>
      <c r="BM45" s="1"/>
      <c r="BN45" s="1"/>
      <c r="BO45" s="2"/>
      <c r="BP45" s="3"/>
      <c r="BQ45" s="3"/>
      <c r="BR45" s="3"/>
      <c r="BS45" s="3"/>
      <c r="BU45" s="92"/>
      <c r="BV45" s="93"/>
      <c r="BW45" s="4"/>
      <c r="BX45" s="5"/>
      <c r="BY45" s="5"/>
      <c r="BZ45" s="5"/>
      <c r="CA45" s="3"/>
      <c r="CF45" s="6"/>
      <c r="CL45" s="2"/>
      <c r="CM45" s="2"/>
      <c r="CN45" s="2"/>
      <c r="DO45" s="7"/>
      <c r="DP45" s="8"/>
    </row>
    <row r="46" spans="3:119" ht="15" customHeight="1">
      <c r="C46" s="63"/>
      <c r="D46" s="63"/>
      <c r="E46" s="63"/>
      <c r="F46" s="63"/>
      <c r="G46" s="63"/>
      <c r="H46" s="63"/>
      <c r="I46" s="63"/>
      <c r="J46" s="63"/>
      <c r="K46" s="64"/>
      <c r="L46" s="64"/>
      <c r="M46" s="64"/>
      <c r="N46" s="64"/>
      <c r="O46" s="64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3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51"/>
      <c r="BD46" s="51"/>
      <c r="BE46" s="51"/>
      <c r="BF46" s="51"/>
      <c r="BG46" s="66"/>
      <c r="BH46" s="66"/>
      <c r="BI46" s="66"/>
      <c r="BW46" s="6"/>
      <c r="BX46" s="6"/>
      <c r="CB46" s="2"/>
      <c r="CC46" s="2"/>
      <c r="CD46" s="2"/>
      <c r="CE46" s="2"/>
      <c r="CJ46" s="7"/>
      <c r="CK46" s="7"/>
      <c r="DK46" s="8"/>
      <c r="DL46" s="1"/>
      <c r="DM46" s="1"/>
      <c r="DN46" s="1"/>
      <c r="DO46" s="1"/>
    </row>
    <row r="47" spans="3:119" ht="15" customHeight="1">
      <c r="C47" s="63"/>
      <c r="D47" s="63"/>
      <c r="E47" s="63"/>
      <c r="F47" s="63"/>
      <c r="G47" s="63"/>
      <c r="H47" s="63"/>
      <c r="I47" s="63"/>
      <c r="J47" s="63"/>
      <c r="K47" s="64"/>
      <c r="L47" s="64"/>
      <c r="M47" s="64"/>
      <c r="N47" s="64"/>
      <c r="O47" s="64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3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51"/>
      <c r="BD47" s="51"/>
      <c r="BE47" s="51"/>
      <c r="BF47" s="51"/>
      <c r="BG47" s="66"/>
      <c r="BH47" s="66"/>
      <c r="BI47" s="66"/>
      <c r="BW47" s="6"/>
      <c r="BX47" s="6"/>
      <c r="CB47" s="2"/>
      <c r="CC47" s="2"/>
      <c r="CD47" s="2"/>
      <c r="CE47" s="2"/>
      <c r="CJ47" s="7"/>
      <c r="CK47" s="7"/>
      <c r="DK47" s="8"/>
      <c r="DL47" s="1"/>
      <c r="DM47" s="1"/>
      <c r="DN47" s="1"/>
      <c r="DO47" s="1"/>
    </row>
    <row r="48" spans="3:62" ht="33.75">
      <c r="C48" s="440" t="str">
        <f>Ergebniseingabe!B2</f>
        <v>SSV Ostheim Köln 1931 e.V.</v>
      </c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440"/>
      <c r="AA48" s="440"/>
      <c r="AB48" s="440"/>
      <c r="AC48" s="440"/>
      <c r="AD48" s="440"/>
      <c r="AE48" s="440"/>
      <c r="AF48" s="440"/>
      <c r="AG48" s="440"/>
      <c r="AH48" s="440"/>
      <c r="AI48" s="440"/>
      <c r="AJ48" s="440"/>
      <c r="AK48" s="440"/>
      <c r="AL48" s="440"/>
      <c r="AM48" s="440"/>
      <c r="AN48" s="440"/>
      <c r="AO48" s="440"/>
      <c r="AP48" s="440"/>
      <c r="AQ48" s="440"/>
      <c r="AR48" s="440"/>
      <c r="AS48" s="440"/>
      <c r="AT48" s="440"/>
      <c r="AU48" s="440"/>
      <c r="AV48" s="440"/>
      <c r="AW48" s="440"/>
      <c r="AX48" s="440"/>
      <c r="AY48" s="440"/>
      <c r="AZ48" s="440"/>
      <c r="BA48" s="440"/>
      <c r="BB48" s="440"/>
      <c r="BC48" s="87"/>
      <c r="BD48" s="165" t="s">
        <v>0</v>
      </c>
      <c r="BE48" s="165"/>
      <c r="BF48" s="165"/>
      <c r="BG48" s="165"/>
      <c r="BH48" s="165"/>
      <c r="BI48" s="165"/>
      <c r="BJ48" s="165"/>
    </row>
    <row r="49" spans="3:60" ht="27">
      <c r="C49" s="441" t="str">
        <f>Ergebniseingabe!B3</f>
        <v>2. Advents-Cup 2013</v>
      </c>
      <c r="D49" s="441"/>
      <c r="E49" s="441"/>
      <c r="F49" s="441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  <c r="S49" s="441"/>
      <c r="T49" s="441"/>
      <c r="U49" s="441"/>
      <c r="V49" s="441"/>
      <c r="W49" s="441"/>
      <c r="X49" s="441"/>
      <c r="Y49" s="441"/>
      <c r="Z49" s="441"/>
      <c r="AA49" s="441"/>
      <c r="AB49" s="441"/>
      <c r="AC49" s="441"/>
      <c r="AD49" s="441"/>
      <c r="AE49" s="441"/>
      <c r="AF49" s="441"/>
      <c r="AG49" s="441"/>
      <c r="AH49" s="441"/>
      <c r="AI49" s="441"/>
      <c r="AJ49" s="441"/>
      <c r="AK49" s="441"/>
      <c r="AL49" s="441"/>
      <c r="AM49" s="441"/>
      <c r="AN49" s="441"/>
      <c r="AO49" s="441"/>
      <c r="AP49" s="441"/>
      <c r="AQ49" s="441"/>
      <c r="AR49" s="441"/>
      <c r="AS49" s="441"/>
      <c r="AT49" s="441"/>
      <c r="AU49" s="441"/>
      <c r="AV49" s="441"/>
      <c r="AW49" s="441"/>
      <c r="AX49" s="441"/>
      <c r="AY49" s="441"/>
      <c r="AZ49" s="441"/>
      <c r="BA49" s="441"/>
      <c r="BB49" s="441"/>
      <c r="BC49" s="17"/>
      <c r="BD49" s="17"/>
      <c r="BE49" s="88"/>
      <c r="BF49" s="88"/>
      <c r="BG49" s="88"/>
      <c r="BH49" s="88"/>
    </row>
    <row r="50" ht="13.5" customHeight="1"/>
    <row r="51" spans="3:118" s="41" customFormat="1" ht="14.25" thickBot="1">
      <c r="C51" s="46" t="s">
        <v>54</v>
      </c>
      <c r="BI51" s="35"/>
      <c r="BJ51" s="36"/>
      <c r="BK51" s="37"/>
      <c r="BL51" s="37"/>
      <c r="BM51" s="37"/>
      <c r="BN51" s="37"/>
      <c r="BO51" s="37"/>
      <c r="BP51" s="38"/>
      <c r="BQ51" s="38"/>
      <c r="BR51" s="38"/>
      <c r="BS51" s="38"/>
      <c r="BT51" s="38"/>
      <c r="BU51" s="38"/>
      <c r="BV51" s="36"/>
      <c r="BW51" s="36"/>
      <c r="BX51" s="36"/>
      <c r="BY51" s="39"/>
      <c r="BZ51" s="39"/>
      <c r="CA51" s="39"/>
      <c r="CB51" s="39"/>
      <c r="CC51" s="39"/>
      <c r="CD51" s="39"/>
      <c r="CE51" s="39"/>
      <c r="CF51" s="35"/>
      <c r="CG51" s="35"/>
      <c r="CH51" s="35"/>
      <c r="CI51" s="35"/>
      <c r="CJ51" s="35"/>
      <c r="CK51" s="35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</row>
    <row r="52" spans="5:120" s="41" customFormat="1" ht="13.5">
      <c r="E52" s="46"/>
      <c r="AH52" s="185" t="str">
        <f>M60</f>
        <v>TFG Nippes 78 F2</v>
      </c>
      <c r="AI52" s="186"/>
      <c r="AJ52" s="186"/>
      <c r="AK52" s="186" t="str">
        <f>M61</f>
        <v>SV Adler Dellbrück F2</v>
      </c>
      <c r="AL52" s="186"/>
      <c r="AM52" s="186"/>
      <c r="AN52" s="186" t="str">
        <f>M62</f>
        <v>SC Rondorf F2</v>
      </c>
      <c r="AO52" s="186"/>
      <c r="AP52" s="186"/>
      <c r="AQ52" s="186" t="str">
        <f>M63</f>
        <v>SSV Ostheim F3 </v>
      </c>
      <c r="AR52" s="186"/>
      <c r="AS52" s="186"/>
      <c r="AT52" s="186" t="str">
        <f>M64</f>
        <v>SuS Nippes 12 F2</v>
      </c>
      <c r="AU52" s="186"/>
      <c r="AV52" s="360"/>
      <c r="BK52" s="35"/>
      <c r="BL52" s="36"/>
      <c r="BM52" s="37"/>
      <c r="BN52" s="37"/>
      <c r="BO52" s="37"/>
      <c r="BP52" s="37"/>
      <c r="BQ52" s="37"/>
      <c r="BR52" s="38"/>
      <c r="BS52" s="38"/>
      <c r="BT52" s="38"/>
      <c r="BU52" s="38"/>
      <c r="BV52" s="38"/>
      <c r="BW52" s="36"/>
      <c r="BX52" s="36"/>
      <c r="BY52" s="36"/>
      <c r="BZ52" s="36"/>
      <c r="CA52" s="39"/>
      <c r="CB52" s="39"/>
      <c r="CC52" s="39"/>
      <c r="CD52" s="39"/>
      <c r="CE52" s="39"/>
      <c r="CF52" s="39"/>
      <c r="CG52" s="39"/>
      <c r="CH52" s="35"/>
      <c r="CI52" s="35"/>
      <c r="CJ52" s="35"/>
      <c r="CK52" s="35"/>
      <c r="CL52" s="35"/>
      <c r="CM52" s="35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</row>
    <row r="53" spans="5:120" s="41" customFormat="1" ht="13.5">
      <c r="E53" s="46"/>
      <c r="AH53" s="187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361"/>
      <c r="BK53" s="35"/>
      <c r="BL53" s="36"/>
      <c r="BM53" s="37"/>
      <c r="BN53" s="37"/>
      <c r="BO53" s="37"/>
      <c r="BP53" s="37"/>
      <c r="BQ53" s="37"/>
      <c r="BR53" s="38"/>
      <c r="BS53" s="38"/>
      <c r="BT53" s="38"/>
      <c r="BU53" s="38"/>
      <c r="BV53" s="38"/>
      <c r="BW53" s="36"/>
      <c r="BX53" s="36"/>
      <c r="BY53" s="36"/>
      <c r="BZ53" s="36"/>
      <c r="CA53" s="39"/>
      <c r="CB53" s="39"/>
      <c r="CC53" s="39"/>
      <c r="CD53" s="39"/>
      <c r="CE53" s="39"/>
      <c r="CF53" s="39"/>
      <c r="CG53" s="39"/>
      <c r="CH53" s="35"/>
      <c r="CI53" s="35"/>
      <c r="CJ53" s="35"/>
      <c r="CK53" s="35"/>
      <c r="CL53" s="35"/>
      <c r="CM53" s="35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</row>
    <row r="54" spans="5:120" s="41" customFormat="1" ht="13.5">
      <c r="E54" s="46"/>
      <c r="AH54" s="187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361"/>
      <c r="BK54" s="35"/>
      <c r="BL54" s="36"/>
      <c r="BM54" s="37"/>
      <c r="BN54" s="37"/>
      <c r="BO54" s="37"/>
      <c r="BP54" s="37"/>
      <c r="BQ54" s="37"/>
      <c r="BR54" s="38"/>
      <c r="BS54" s="38"/>
      <c r="BT54" s="38"/>
      <c r="BU54" s="38"/>
      <c r="BV54" s="38"/>
      <c r="BW54" s="36"/>
      <c r="BX54" s="36"/>
      <c r="BY54" s="36"/>
      <c r="BZ54" s="36"/>
      <c r="CA54" s="39"/>
      <c r="CB54" s="39"/>
      <c r="CC54" s="39"/>
      <c r="CD54" s="39"/>
      <c r="CE54" s="39"/>
      <c r="CF54" s="39"/>
      <c r="CG54" s="39"/>
      <c r="CH54" s="35"/>
      <c r="CI54" s="35"/>
      <c r="CJ54" s="35"/>
      <c r="CK54" s="35"/>
      <c r="CL54" s="35"/>
      <c r="CM54" s="35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</row>
    <row r="55" spans="5:120" s="41" customFormat="1" ht="13.5">
      <c r="E55" s="46"/>
      <c r="AH55" s="187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361"/>
      <c r="BK55" s="35"/>
      <c r="BL55" s="36"/>
      <c r="BM55" s="37"/>
      <c r="BN55" s="37"/>
      <c r="BO55" s="37"/>
      <c r="BP55" s="37"/>
      <c r="BQ55" s="37"/>
      <c r="BR55" s="38"/>
      <c r="BS55" s="38"/>
      <c r="BT55" s="38"/>
      <c r="BU55" s="38"/>
      <c r="BV55" s="38"/>
      <c r="BW55" s="36"/>
      <c r="BX55" s="36"/>
      <c r="BY55" s="36"/>
      <c r="BZ55" s="36"/>
      <c r="CA55" s="39"/>
      <c r="CB55" s="39"/>
      <c r="CC55" s="39"/>
      <c r="CD55" s="39"/>
      <c r="CE55" s="39"/>
      <c r="CF55" s="39"/>
      <c r="CG55" s="39"/>
      <c r="CH55" s="35"/>
      <c r="CI55" s="35"/>
      <c r="CJ55" s="35"/>
      <c r="CK55" s="35"/>
      <c r="CL55" s="35"/>
      <c r="CM55" s="35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</row>
    <row r="56" spans="5:120" s="41" customFormat="1" ht="13.5">
      <c r="E56" s="46"/>
      <c r="AH56" s="187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361"/>
      <c r="BK56" s="35"/>
      <c r="BL56" s="36"/>
      <c r="BM56" s="37"/>
      <c r="BN56" s="37"/>
      <c r="BO56" s="37"/>
      <c r="BP56" s="37"/>
      <c r="BQ56" s="37"/>
      <c r="BR56" s="38"/>
      <c r="BS56" s="38"/>
      <c r="BT56" s="38"/>
      <c r="BU56" s="38"/>
      <c r="BV56" s="38"/>
      <c r="BW56" s="36"/>
      <c r="BX56" s="36"/>
      <c r="BY56" s="36"/>
      <c r="BZ56" s="36"/>
      <c r="CA56" s="39"/>
      <c r="CB56" s="39"/>
      <c r="CC56" s="39"/>
      <c r="CD56" s="39"/>
      <c r="CE56" s="39"/>
      <c r="CF56" s="39"/>
      <c r="CG56" s="39"/>
      <c r="CH56" s="35"/>
      <c r="CI56" s="35"/>
      <c r="CJ56" s="35"/>
      <c r="CK56" s="35"/>
      <c r="CL56" s="35"/>
      <c r="CM56" s="35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</row>
    <row r="57" spans="5:120" s="41" customFormat="1" ht="13.5">
      <c r="E57" s="46"/>
      <c r="AH57" s="187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361"/>
      <c r="BK57" s="35"/>
      <c r="BL57" s="36"/>
      <c r="BM57" s="37"/>
      <c r="BN57" s="37"/>
      <c r="BO57" s="37"/>
      <c r="BP57" s="37"/>
      <c r="BQ57" s="37"/>
      <c r="BR57" s="38"/>
      <c r="BS57" s="38"/>
      <c r="BT57" s="38"/>
      <c r="BU57" s="38"/>
      <c r="BV57" s="38"/>
      <c r="BW57" s="36"/>
      <c r="BX57" s="36"/>
      <c r="BY57" s="36"/>
      <c r="BZ57" s="36"/>
      <c r="CA57" s="39"/>
      <c r="CB57" s="39"/>
      <c r="CC57" s="39"/>
      <c r="CD57" s="39"/>
      <c r="CE57" s="39"/>
      <c r="CF57" s="39"/>
      <c r="CG57" s="39"/>
      <c r="CH57" s="35"/>
      <c r="CI57" s="35"/>
      <c r="CJ57" s="35"/>
      <c r="CK57" s="35"/>
      <c r="CL57" s="35"/>
      <c r="CM57" s="35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</row>
    <row r="58" spans="3:120" s="41" customFormat="1" ht="14.25" thickBot="1">
      <c r="C58" s="221" t="s">
        <v>16</v>
      </c>
      <c r="D58" s="221"/>
      <c r="E58" s="221"/>
      <c r="F58" s="221"/>
      <c r="G58" s="221"/>
      <c r="H58" s="221"/>
      <c r="I58" s="221"/>
      <c r="AH58" s="187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361"/>
      <c r="BK58" s="35"/>
      <c r="BL58" s="36"/>
      <c r="BM58" s="37"/>
      <c r="BN58" s="37"/>
      <c r="BO58" s="37"/>
      <c r="BP58" s="37"/>
      <c r="BQ58" s="37"/>
      <c r="BR58" s="38"/>
      <c r="BS58" s="38"/>
      <c r="BT58" s="38"/>
      <c r="BU58" s="38"/>
      <c r="BV58" s="38"/>
      <c r="BW58" s="36"/>
      <c r="BX58" s="36"/>
      <c r="BY58" s="36"/>
      <c r="BZ58" s="36"/>
      <c r="CA58" s="39"/>
      <c r="CB58" s="39"/>
      <c r="CC58" s="39"/>
      <c r="CD58" s="39"/>
      <c r="CE58" s="39"/>
      <c r="CF58" s="39"/>
      <c r="CG58" s="39"/>
      <c r="CH58" s="35"/>
      <c r="CI58" s="35"/>
      <c r="CJ58" s="35"/>
      <c r="CK58" s="35"/>
      <c r="CL58" s="35"/>
      <c r="CM58" s="35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</row>
    <row r="59" spans="3:148" s="53" customFormat="1" ht="15" customHeight="1" thickBot="1">
      <c r="C59" s="444" t="s">
        <v>17</v>
      </c>
      <c r="D59" s="444"/>
      <c r="E59" s="444"/>
      <c r="F59" s="444"/>
      <c r="G59" s="444" t="s">
        <v>18</v>
      </c>
      <c r="H59" s="444"/>
      <c r="I59" s="444"/>
      <c r="K59" s="540" t="str">
        <f>IF(L127=0,"Gruppe A",IF(B127&lt;&gt;L127,"es liegen nicht alle Ergebnisse vor","Gruppe A"))</f>
        <v>Gruppe A</v>
      </c>
      <c r="L59" s="541"/>
      <c r="M59" s="541"/>
      <c r="N59" s="541"/>
      <c r="O59" s="541"/>
      <c r="P59" s="541"/>
      <c r="Q59" s="541"/>
      <c r="R59" s="541"/>
      <c r="S59" s="541"/>
      <c r="T59" s="541"/>
      <c r="U59" s="541"/>
      <c r="V59" s="541"/>
      <c r="W59" s="541"/>
      <c r="X59" s="541"/>
      <c r="Y59" s="541"/>
      <c r="Z59" s="541"/>
      <c r="AA59" s="541"/>
      <c r="AB59" s="541"/>
      <c r="AC59" s="541"/>
      <c r="AD59" s="541"/>
      <c r="AE59" s="541"/>
      <c r="AF59" s="541"/>
      <c r="AG59" s="541"/>
      <c r="AH59" s="189"/>
      <c r="AI59" s="190"/>
      <c r="AJ59" s="190"/>
      <c r="AK59" s="190"/>
      <c r="AL59" s="190"/>
      <c r="AM59" s="190"/>
      <c r="AN59" s="190"/>
      <c r="AO59" s="190"/>
      <c r="AP59" s="190"/>
      <c r="AQ59" s="190"/>
      <c r="AR59" s="190"/>
      <c r="AS59" s="190"/>
      <c r="AT59" s="190"/>
      <c r="AU59" s="190"/>
      <c r="AV59" s="362"/>
      <c r="AW59" s="436" t="s">
        <v>19</v>
      </c>
      <c r="AX59" s="435"/>
      <c r="AY59" s="434" t="s">
        <v>20</v>
      </c>
      <c r="AZ59" s="435"/>
      <c r="BA59" s="434" t="s">
        <v>21</v>
      </c>
      <c r="BB59" s="435"/>
      <c r="BC59" s="434" t="s">
        <v>22</v>
      </c>
      <c r="BD59" s="435"/>
      <c r="BE59" s="434" t="s">
        <v>23</v>
      </c>
      <c r="BF59" s="436"/>
      <c r="BG59" s="436"/>
      <c r="BH59" s="436"/>
      <c r="BI59" s="435"/>
      <c r="BJ59" s="434" t="s">
        <v>24</v>
      </c>
      <c r="BK59" s="436"/>
      <c r="BL59" s="436"/>
      <c r="BM59" s="434" t="s">
        <v>25</v>
      </c>
      <c r="BN59" s="436"/>
      <c r="BO59" s="522"/>
      <c r="CA59" s="97"/>
      <c r="CB59" s="97"/>
      <c r="CC59" s="97"/>
      <c r="CE59" s="98"/>
      <c r="CF59" s="98"/>
      <c r="CG59" s="98"/>
      <c r="CH59" s="98"/>
      <c r="CI59" s="98"/>
      <c r="CJ59" s="97"/>
      <c r="CK59" s="97"/>
      <c r="CL59" s="97"/>
      <c r="CM59" s="97"/>
      <c r="DC59" s="99"/>
      <c r="DD59" s="99"/>
      <c r="DE59" s="99"/>
      <c r="DF59" s="99"/>
      <c r="DG59" s="99"/>
      <c r="DH59" s="99"/>
      <c r="DI59" s="99"/>
      <c r="DJ59" s="100"/>
      <c r="DK59" s="100"/>
      <c r="DL59" s="100"/>
      <c r="DM59" s="100"/>
      <c r="DN59" s="100"/>
      <c r="DO59" s="100"/>
      <c r="DP59" s="97"/>
      <c r="DQ59" s="97"/>
      <c r="DR59" s="97"/>
      <c r="DS59" s="97"/>
      <c r="DT59" s="97"/>
      <c r="DU59" s="97"/>
      <c r="DV59" s="97"/>
      <c r="DW59" s="97"/>
      <c r="DX59" s="97"/>
      <c r="DY59" s="97"/>
      <c r="DZ59" s="97"/>
      <c r="EA59" s="97"/>
      <c r="EB59" s="97"/>
      <c r="EC59" s="97"/>
      <c r="ED59" s="97"/>
      <c r="EE59" s="97"/>
      <c r="EF59" s="97"/>
      <c r="EG59" s="97"/>
      <c r="EH59" s="97"/>
      <c r="EI59" s="97"/>
      <c r="EJ59" s="97"/>
      <c r="EK59" s="97"/>
      <c r="EL59" s="97"/>
      <c r="EM59" s="97"/>
      <c r="EN59" s="97"/>
      <c r="EO59" s="97"/>
      <c r="EP59" s="97"/>
      <c r="EQ59" s="97"/>
      <c r="ER59" s="97"/>
    </row>
    <row r="60" spans="3:149" ht="15" customHeight="1">
      <c r="C60" s="537">
        <f>IF(Ergebniseingabe!B57="","",Ergebniseingabe!B57)</f>
      </c>
      <c r="D60" s="537"/>
      <c r="E60" s="537"/>
      <c r="F60" s="537"/>
      <c r="G60" s="537">
        <f>IF(Ergebniseingabe!F57="","",Ergebniseingabe!F57)</f>
      </c>
      <c r="H60" s="537"/>
      <c r="I60" s="537"/>
      <c r="K60" s="450">
        <f>Ergebniseingabe!J57</f>
        <v>1</v>
      </c>
      <c r="L60" s="451"/>
      <c r="M60" s="529" t="str">
        <f>Ergebniseingabe!L57</f>
        <v>TFG Nippes 78 F2</v>
      </c>
      <c r="N60" s="530"/>
      <c r="O60" s="530"/>
      <c r="P60" s="530"/>
      <c r="Q60" s="530"/>
      <c r="R60" s="530"/>
      <c r="S60" s="530"/>
      <c r="T60" s="530"/>
      <c r="U60" s="530"/>
      <c r="V60" s="530"/>
      <c r="W60" s="530"/>
      <c r="X60" s="530"/>
      <c r="Y60" s="530"/>
      <c r="Z60" s="530"/>
      <c r="AA60" s="530"/>
      <c r="AB60" s="530"/>
      <c r="AC60" s="530"/>
      <c r="AD60" s="530"/>
      <c r="AE60" s="530"/>
      <c r="AF60" s="530"/>
      <c r="AG60" s="530"/>
      <c r="AH60" s="452"/>
      <c r="AI60" s="452"/>
      <c r="AJ60" s="453"/>
      <c r="AK60" s="393" t="str">
        <f>Ergebniseingabe!AJ57</f>
        <v>1:0</v>
      </c>
      <c r="AL60" s="394"/>
      <c r="AM60" s="395"/>
      <c r="AN60" s="393" t="str">
        <f>Ergebniseingabe!AM57</f>
        <v>4:0</v>
      </c>
      <c r="AO60" s="394"/>
      <c r="AP60" s="395"/>
      <c r="AQ60" s="393" t="str">
        <f>Ergebniseingabe!AP57</f>
        <v>1:0</v>
      </c>
      <c r="AR60" s="394"/>
      <c r="AS60" s="395"/>
      <c r="AT60" s="382" t="str">
        <f>Ergebniseingabe!AS57</f>
        <v>1:1</v>
      </c>
      <c r="AU60" s="383"/>
      <c r="AV60" s="383"/>
      <c r="AW60" s="429">
        <f>Ergebniseingabe!AV57</f>
        <v>4</v>
      </c>
      <c r="AX60" s="430"/>
      <c r="AY60" s="381">
        <f>Ergebniseingabe!AX57</f>
        <v>3</v>
      </c>
      <c r="AZ60" s="381"/>
      <c r="BA60" s="381">
        <f>Ergebniseingabe!AZ57</f>
        <v>1</v>
      </c>
      <c r="BB60" s="381"/>
      <c r="BC60" s="381">
        <f>Ergebniseingabe!BB57</f>
        <v>0</v>
      </c>
      <c r="BD60" s="381"/>
      <c r="BE60" s="381">
        <f>Ergebniseingabe!BD57</f>
        <v>7</v>
      </c>
      <c r="BF60" s="456"/>
      <c r="BG60" s="54" t="str">
        <f>Ergebniseingabe!BF57</f>
        <v>:</v>
      </c>
      <c r="BH60" s="455">
        <f>Ergebniseingabe!BG57</f>
        <v>1</v>
      </c>
      <c r="BI60" s="381"/>
      <c r="BJ60" s="414">
        <f>Ergebniseingabe!BI57</f>
        <v>6</v>
      </c>
      <c r="BK60" s="414"/>
      <c r="BL60" s="415"/>
      <c r="BM60" s="456">
        <f>Ergebniseingabe!BL57</f>
        <v>10</v>
      </c>
      <c r="BN60" s="520"/>
      <c r="BO60" s="52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7"/>
      <c r="CB60" s="7"/>
      <c r="CC60" s="7"/>
      <c r="CD60" s="1"/>
      <c r="CE60" s="69"/>
      <c r="CF60" s="69"/>
      <c r="CG60" s="69"/>
      <c r="CH60" s="69"/>
      <c r="CI60" s="69"/>
      <c r="CJ60" s="7"/>
      <c r="CK60" s="7"/>
      <c r="CL60" s="5"/>
      <c r="CM60" s="5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6"/>
      <c r="DD60" s="6"/>
      <c r="DE60" s="6"/>
      <c r="DF60" s="6"/>
      <c r="DG60" s="6"/>
      <c r="DH60" s="6"/>
      <c r="DI60" s="6"/>
      <c r="DJ60" s="2"/>
      <c r="DK60" s="2"/>
      <c r="DL60" s="2"/>
      <c r="DM60" s="2"/>
      <c r="DN60" s="2"/>
      <c r="DO60" s="2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8"/>
    </row>
    <row r="61" spans="3:149" ht="15" customHeight="1">
      <c r="C61" s="537">
        <f>IF(Ergebniseingabe!B58="","",Ergebniseingabe!B58)</f>
      </c>
      <c r="D61" s="537"/>
      <c r="E61" s="537"/>
      <c r="F61" s="537"/>
      <c r="G61" s="537">
        <f>IF(Ergebniseingabe!F58="","",Ergebniseingabe!F58)</f>
      </c>
      <c r="H61" s="537"/>
      <c r="I61" s="537"/>
      <c r="K61" s="420">
        <f>Ergebniseingabe!J58</f>
        <v>2</v>
      </c>
      <c r="L61" s="421"/>
      <c r="M61" s="533" t="str">
        <f>Ergebniseingabe!L58</f>
        <v>SV Adler Dellbrück F2</v>
      </c>
      <c r="N61" s="534"/>
      <c r="O61" s="534"/>
      <c r="P61" s="534"/>
      <c r="Q61" s="534"/>
      <c r="R61" s="534"/>
      <c r="S61" s="534"/>
      <c r="T61" s="534"/>
      <c r="U61" s="534"/>
      <c r="V61" s="534"/>
      <c r="W61" s="534"/>
      <c r="X61" s="534"/>
      <c r="Y61" s="534"/>
      <c r="Z61" s="534"/>
      <c r="AA61" s="534"/>
      <c r="AB61" s="534"/>
      <c r="AC61" s="534"/>
      <c r="AD61" s="534"/>
      <c r="AE61" s="534"/>
      <c r="AF61" s="534"/>
      <c r="AG61" s="534"/>
      <c r="AH61" s="399" t="str">
        <f>Ergebniseingabe!AG58</f>
        <v>0:1</v>
      </c>
      <c r="AI61" s="399"/>
      <c r="AJ61" s="422"/>
      <c r="AK61" s="387"/>
      <c r="AL61" s="388"/>
      <c r="AM61" s="389"/>
      <c r="AN61" s="390" t="str">
        <f>Ergebniseingabe!AM58</f>
        <v>0:0</v>
      </c>
      <c r="AO61" s="391"/>
      <c r="AP61" s="392"/>
      <c r="AQ61" s="390" t="str">
        <f>Ergebniseingabe!AP58</f>
        <v>0:0</v>
      </c>
      <c r="AR61" s="391"/>
      <c r="AS61" s="392"/>
      <c r="AT61" s="398" t="str">
        <f>Ergebniseingabe!AS58</f>
        <v>1:0</v>
      </c>
      <c r="AU61" s="399"/>
      <c r="AV61" s="399"/>
      <c r="AW61" s="416">
        <f>Ergebniseingabe!AV58</f>
        <v>4</v>
      </c>
      <c r="AX61" s="417"/>
      <c r="AY61" s="380">
        <f>Ergebniseingabe!AX58</f>
        <v>1</v>
      </c>
      <c r="AZ61" s="380"/>
      <c r="BA61" s="380">
        <f>Ergebniseingabe!AZ58</f>
        <v>2</v>
      </c>
      <c r="BB61" s="380"/>
      <c r="BC61" s="380">
        <f>Ergebniseingabe!BB58</f>
        <v>1</v>
      </c>
      <c r="BD61" s="380"/>
      <c r="BE61" s="380">
        <f>Ergebniseingabe!BD58</f>
        <v>1</v>
      </c>
      <c r="BF61" s="427"/>
      <c r="BG61" s="55" t="str">
        <f>Ergebniseingabe!BF58</f>
        <v>:</v>
      </c>
      <c r="BH61" s="461">
        <f>Ergebniseingabe!BG58</f>
        <v>1</v>
      </c>
      <c r="BI61" s="380"/>
      <c r="BJ61" s="418">
        <f>Ergebniseingabe!BI58</f>
        <v>0</v>
      </c>
      <c r="BK61" s="418"/>
      <c r="BL61" s="419"/>
      <c r="BM61" s="427">
        <f>Ergebniseingabe!BL58</f>
        <v>5</v>
      </c>
      <c r="BN61" s="516"/>
      <c r="BO61" s="517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7"/>
      <c r="CB61" s="7"/>
      <c r="CC61" s="7"/>
      <c r="CD61" s="1"/>
      <c r="CE61" s="69"/>
      <c r="CF61" s="69"/>
      <c r="CG61" s="69"/>
      <c r="CH61" s="69"/>
      <c r="CI61" s="69"/>
      <c r="CJ61" s="7"/>
      <c r="CK61" s="7"/>
      <c r="CL61" s="5"/>
      <c r="CM61" s="5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6"/>
      <c r="DD61" s="6"/>
      <c r="DE61" s="6"/>
      <c r="DF61" s="6"/>
      <c r="DG61" s="6"/>
      <c r="DH61" s="6"/>
      <c r="DI61" s="6"/>
      <c r="DJ61" s="2"/>
      <c r="DK61" s="2"/>
      <c r="DL61" s="2"/>
      <c r="DM61" s="2"/>
      <c r="DN61" s="2"/>
      <c r="DO61" s="2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8"/>
    </row>
    <row r="62" spans="3:149" ht="15" customHeight="1">
      <c r="C62" s="537">
        <f>IF(Ergebniseingabe!B59="","",Ergebniseingabe!B59)</f>
      </c>
      <c r="D62" s="537"/>
      <c r="E62" s="537"/>
      <c r="F62" s="537"/>
      <c r="G62" s="537">
        <f>IF(Ergebniseingabe!F59="","",Ergebniseingabe!F59)</f>
      </c>
      <c r="H62" s="537"/>
      <c r="I62" s="537"/>
      <c r="K62" s="420">
        <f>Ergebniseingabe!J59</f>
        <v>3</v>
      </c>
      <c r="L62" s="421"/>
      <c r="M62" s="533" t="str">
        <f>Ergebniseingabe!L59</f>
        <v>SC Rondorf F2</v>
      </c>
      <c r="N62" s="534"/>
      <c r="O62" s="534"/>
      <c r="P62" s="534"/>
      <c r="Q62" s="534"/>
      <c r="R62" s="534"/>
      <c r="S62" s="534"/>
      <c r="T62" s="534"/>
      <c r="U62" s="534"/>
      <c r="V62" s="534"/>
      <c r="W62" s="534"/>
      <c r="X62" s="534"/>
      <c r="Y62" s="534"/>
      <c r="Z62" s="534"/>
      <c r="AA62" s="534"/>
      <c r="AB62" s="534"/>
      <c r="AC62" s="534"/>
      <c r="AD62" s="534"/>
      <c r="AE62" s="534"/>
      <c r="AF62" s="534"/>
      <c r="AG62" s="534"/>
      <c r="AH62" s="399" t="str">
        <f>Ergebniseingabe!AG59</f>
        <v>0:4</v>
      </c>
      <c r="AI62" s="399"/>
      <c r="AJ62" s="422"/>
      <c r="AK62" s="390" t="str">
        <f>Ergebniseingabe!AJ59</f>
        <v>0:0</v>
      </c>
      <c r="AL62" s="391"/>
      <c r="AM62" s="392"/>
      <c r="AN62" s="387"/>
      <c r="AO62" s="388"/>
      <c r="AP62" s="389"/>
      <c r="AQ62" s="390" t="str">
        <f>Ergebniseingabe!AP59</f>
        <v>0:0</v>
      </c>
      <c r="AR62" s="391"/>
      <c r="AS62" s="392"/>
      <c r="AT62" s="398" t="str">
        <f>Ergebniseingabe!AS59</f>
        <v>3:0</v>
      </c>
      <c r="AU62" s="399"/>
      <c r="AV62" s="399"/>
      <c r="AW62" s="416">
        <f>Ergebniseingabe!AV59</f>
        <v>4</v>
      </c>
      <c r="AX62" s="417"/>
      <c r="AY62" s="380">
        <f>Ergebniseingabe!AX59</f>
        <v>1</v>
      </c>
      <c r="AZ62" s="380"/>
      <c r="BA62" s="380">
        <f>Ergebniseingabe!AZ59</f>
        <v>2</v>
      </c>
      <c r="BB62" s="380"/>
      <c r="BC62" s="380">
        <f>Ergebniseingabe!BB59</f>
        <v>1</v>
      </c>
      <c r="BD62" s="380"/>
      <c r="BE62" s="380">
        <f>Ergebniseingabe!BD59</f>
        <v>3</v>
      </c>
      <c r="BF62" s="427"/>
      <c r="BG62" s="55" t="str">
        <f>Ergebniseingabe!BF59</f>
        <v>:</v>
      </c>
      <c r="BH62" s="461">
        <f>Ergebniseingabe!BG59</f>
        <v>4</v>
      </c>
      <c r="BI62" s="380"/>
      <c r="BJ62" s="418">
        <f>Ergebniseingabe!BI59</f>
        <v>-1</v>
      </c>
      <c r="BK62" s="418"/>
      <c r="BL62" s="419"/>
      <c r="BM62" s="427">
        <f>Ergebniseingabe!BL59</f>
        <v>5</v>
      </c>
      <c r="BN62" s="516"/>
      <c r="BO62" s="517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7"/>
      <c r="CB62" s="7"/>
      <c r="CC62" s="7"/>
      <c r="CD62" s="1"/>
      <c r="CE62" s="69"/>
      <c r="CF62" s="69"/>
      <c r="CG62" s="69"/>
      <c r="CH62" s="69"/>
      <c r="CI62" s="69"/>
      <c r="CJ62" s="7"/>
      <c r="CK62" s="7"/>
      <c r="CL62" s="5"/>
      <c r="CM62" s="5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6"/>
      <c r="DD62" s="6"/>
      <c r="DE62" s="6"/>
      <c r="DF62" s="6"/>
      <c r="DG62" s="6"/>
      <c r="DH62" s="6"/>
      <c r="DI62" s="6"/>
      <c r="DJ62" s="2"/>
      <c r="DK62" s="2"/>
      <c r="DL62" s="2"/>
      <c r="DM62" s="2"/>
      <c r="DN62" s="2"/>
      <c r="DO62" s="2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8"/>
    </row>
    <row r="63" spans="3:149" ht="15" customHeight="1">
      <c r="C63" s="537">
        <f>IF(Ergebniseingabe!B60="","",Ergebniseingabe!B60)</f>
      </c>
      <c r="D63" s="537"/>
      <c r="E63" s="537"/>
      <c r="F63" s="537"/>
      <c r="G63" s="537">
        <f>IF(Ergebniseingabe!F60="","",Ergebniseingabe!F60)</f>
      </c>
      <c r="H63" s="537"/>
      <c r="I63" s="537"/>
      <c r="K63" s="420">
        <f>Ergebniseingabe!J60</f>
        <v>4</v>
      </c>
      <c r="L63" s="421"/>
      <c r="M63" s="533" t="str">
        <f>Ergebniseingabe!L60</f>
        <v>SSV Ostheim F3 </v>
      </c>
      <c r="N63" s="534"/>
      <c r="O63" s="534"/>
      <c r="P63" s="534"/>
      <c r="Q63" s="534"/>
      <c r="R63" s="534"/>
      <c r="S63" s="534"/>
      <c r="T63" s="534"/>
      <c r="U63" s="534"/>
      <c r="V63" s="534"/>
      <c r="W63" s="534"/>
      <c r="X63" s="534"/>
      <c r="Y63" s="534"/>
      <c r="Z63" s="534"/>
      <c r="AA63" s="534"/>
      <c r="AB63" s="534"/>
      <c r="AC63" s="534"/>
      <c r="AD63" s="534"/>
      <c r="AE63" s="534"/>
      <c r="AF63" s="534"/>
      <c r="AG63" s="534"/>
      <c r="AH63" s="399" t="str">
        <f>Ergebniseingabe!AG60</f>
        <v>0:1</v>
      </c>
      <c r="AI63" s="399"/>
      <c r="AJ63" s="422"/>
      <c r="AK63" s="390" t="str">
        <f>Ergebniseingabe!AJ60</f>
        <v>0:0</v>
      </c>
      <c r="AL63" s="391"/>
      <c r="AM63" s="392"/>
      <c r="AN63" s="390" t="str">
        <f>Ergebniseingabe!AM60</f>
        <v>0:0</v>
      </c>
      <c r="AO63" s="391"/>
      <c r="AP63" s="392"/>
      <c r="AQ63" s="387"/>
      <c r="AR63" s="388"/>
      <c r="AS63" s="389"/>
      <c r="AT63" s="398" t="str">
        <f>Ergebniseingabe!AS60</f>
        <v>1:1</v>
      </c>
      <c r="AU63" s="399"/>
      <c r="AV63" s="399"/>
      <c r="AW63" s="416">
        <f>Ergebniseingabe!AV60</f>
        <v>4</v>
      </c>
      <c r="AX63" s="417"/>
      <c r="AY63" s="380">
        <f>Ergebniseingabe!AX60</f>
        <v>0</v>
      </c>
      <c r="AZ63" s="380"/>
      <c r="BA63" s="380">
        <f>Ergebniseingabe!AZ60</f>
        <v>3</v>
      </c>
      <c r="BB63" s="380"/>
      <c r="BC63" s="380">
        <f>Ergebniseingabe!BB60</f>
        <v>1</v>
      </c>
      <c r="BD63" s="380"/>
      <c r="BE63" s="380">
        <f>Ergebniseingabe!BD60</f>
        <v>1</v>
      </c>
      <c r="BF63" s="427"/>
      <c r="BG63" s="55" t="str">
        <f>Ergebniseingabe!BF60</f>
        <v>:</v>
      </c>
      <c r="BH63" s="461">
        <f>Ergebniseingabe!BG60</f>
        <v>2</v>
      </c>
      <c r="BI63" s="380"/>
      <c r="BJ63" s="418">
        <f>Ergebniseingabe!BI60</f>
        <v>-1</v>
      </c>
      <c r="BK63" s="418"/>
      <c r="BL63" s="419"/>
      <c r="BM63" s="427">
        <f>Ergebniseingabe!BL60</f>
        <v>3</v>
      </c>
      <c r="BN63" s="516"/>
      <c r="BO63" s="517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7"/>
      <c r="CB63" s="7"/>
      <c r="CC63" s="7"/>
      <c r="CD63" s="1"/>
      <c r="CE63" s="69"/>
      <c r="CF63" s="69"/>
      <c r="CG63" s="69"/>
      <c r="CH63" s="69"/>
      <c r="CI63" s="69"/>
      <c r="CJ63" s="7"/>
      <c r="CK63" s="7"/>
      <c r="CL63" s="5"/>
      <c r="CM63" s="5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6"/>
      <c r="DD63" s="6"/>
      <c r="DE63" s="6"/>
      <c r="DF63" s="6"/>
      <c r="DG63" s="6"/>
      <c r="DH63" s="6"/>
      <c r="DI63" s="6"/>
      <c r="DJ63" s="2"/>
      <c r="DK63" s="2"/>
      <c r="DL63" s="2"/>
      <c r="DM63" s="2"/>
      <c r="DN63" s="2"/>
      <c r="DO63" s="2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8"/>
    </row>
    <row r="64" spans="3:149" ht="15" customHeight="1" thickBot="1">
      <c r="C64" s="537">
        <f>IF(Ergebniseingabe!B61="","",Ergebniseingabe!B61)</f>
      </c>
      <c r="D64" s="537"/>
      <c r="E64" s="537"/>
      <c r="F64" s="537"/>
      <c r="G64" s="537">
        <f>IF(Ergebniseingabe!F61="","",Ergebniseingabe!F61)</f>
      </c>
      <c r="H64" s="537"/>
      <c r="I64" s="537"/>
      <c r="K64" s="535">
        <f>Ergebniseingabe!J61</f>
        <v>5</v>
      </c>
      <c r="L64" s="536"/>
      <c r="M64" s="531" t="str">
        <f>Ergebniseingabe!L61</f>
        <v>SuS Nippes 12 F2</v>
      </c>
      <c r="N64" s="532"/>
      <c r="O64" s="532"/>
      <c r="P64" s="532"/>
      <c r="Q64" s="532"/>
      <c r="R64" s="532"/>
      <c r="S64" s="532"/>
      <c r="T64" s="532"/>
      <c r="U64" s="532"/>
      <c r="V64" s="532"/>
      <c r="W64" s="532"/>
      <c r="X64" s="532"/>
      <c r="Y64" s="532"/>
      <c r="Z64" s="532"/>
      <c r="AA64" s="532"/>
      <c r="AB64" s="532"/>
      <c r="AC64" s="532"/>
      <c r="AD64" s="532"/>
      <c r="AE64" s="532"/>
      <c r="AF64" s="532"/>
      <c r="AG64" s="532"/>
      <c r="AH64" s="425" t="str">
        <f>Ergebniseingabe!AG61</f>
        <v>1:1</v>
      </c>
      <c r="AI64" s="425"/>
      <c r="AJ64" s="426"/>
      <c r="AK64" s="384" t="str">
        <f>Ergebniseingabe!AJ61</f>
        <v>0:1</v>
      </c>
      <c r="AL64" s="385"/>
      <c r="AM64" s="386"/>
      <c r="AN64" s="384" t="str">
        <f>Ergebniseingabe!AM61</f>
        <v>0:3</v>
      </c>
      <c r="AO64" s="385"/>
      <c r="AP64" s="386"/>
      <c r="AQ64" s="384" t="str">
        <f>Ergebniseingabe!AP61</f>
        <v>1:1</v>
      </c>
      <c r="AR64" s="385"/>
      <c r="AS64" s="386"/>
      <c r="AT64" s="396"/>
      <c r="AU64" s="397"/>
      <c r="AV64" s="397"/>
      <c r="AW64" s="468">
        <f>Ergebniseingabe!AV61</f>
        <v>4</v>
      </c>
      <c r="AX64" s="469"/>
      <c r="AY64" s="423">
        <f>Ergebniseingabe!AX61</f>
        <v>0</v>
      </c>
      <c r="AZ64" s="423"/>
      <c r="BA64" s="423">
        <f>Ergebniseingabe!AZ61</f>
        <v>2</v>
      </c>
      <c r="BB64" s="423"/>
      <c r="BC64" s="423">
        <f>Ergebniseingabe!BB61</f>
        <v>2</v>
      </c>
      <c r="BD64" s="423"/>
      <c r="BE64" s="423">
        <f>Ergebniseingabe!BD61</f>
        <v>2</v>
      </c>
      <c r="BF64" s="424"/>
      <c r="BG64" s="56" t="str">
        <f>Ergebniseingabe!BF61</f>
        <v>:</v>
      </c>
      <c r="BH64" s="462">
        <f>Ergebniseingabe!BG61</f>
        <v>6</v>
      </c>
      <c r="BI64" s="423"/>
      <c r="BJ64" s="459">
        <f>Ergebniseingabe!BI61</f>
        <v>-4</v>
      </c>
      <c r="BK64" s="459"/>
      <c r="BL64" s="460"/>
      <c r="BM64" s="424">
        <f>Ergebniseingabe!BL61</f>
        <v>2</v>
      </c>
      <c r="BN64" s="523"/>
      <c r="BO64" s="524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7"/>
      <c r="CB64" s="7"/>
      <c r="CC64" s="7"/>
      <c r="CD64" s="1"/>
      <c r="CE64" s="69"/>
      <c r="CF64" s="69"/>
      <c r="CG64" s="69"/>
      <c r="CH64" s="69"/>
      <c r="CI64" s="69"/>
      <c r="CJ64" s="7"/>
      <c r="CK64" s="7"/>
      <c r="CL64" s="5"/>
      <c r="CM64" s="5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6"/>
      <c r="DD64" s="6"/>
      <c r="DE64" s="6"/>
      <c r="DF64" s="6"/>
      <c r="DG64" s="6"/>
      <c r="DH64" s="6"/>
      <c r="DI64" s="6"/>
      <c r="DJ64" s="2"/>
      <c r="DK64" s="2"/>
      <c r="DL64" s="2"/>
      <c r="DM64" s="2"/>
      <c r="DN64" s="2"/>
      <c r="DO64" s="2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8"/>
    </row>
    <row r="65" spans="11:149" ht="15" customHeight="1" thickBot="1">
      <c r="K65" s="57"/>
      <c r="L65" s="57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60"/>
      <c r="BH65" s="59"/>
      <c r="BI65" s="59"/>
      <c r="BJ65" s="61"/>
      <c r="BK65" s="61"/>
      <c r="BL65" s="61"/>
      <c r="BM65" s="59"/>
      <c r="BN65" s="59"/>
      <c r="BO65" s="59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7"/>
      <c r="CB65" s="7"/>
      <c r="CC65" s="7"/>
      <c r="CD65" s="1"/>
      <c r="CE65" s="69"/>
      <c r="CF65" s="69"/>
      <c r="CG65" s="69"/>
      <c r="CH65" s="69"/>
      <c r="CI65" s="69"/>
      <c r="CJ65" s="7"/>
      <c r="CK65" s="7"/>
      <c r="CL65" s="5"/>
      <c r="CM65" s="5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6"/>
      <c r="DD65" s="6"/>
      <c r="DE65" s="6"/>
      <c r="DF65" s="6"/>
      <c r="DG65" s="6"/>
      <c r="DH65" s="6"/>
      <c r="DI65" s="6"/>
      <c r="DJ65" s="2"/>
      <c r="DK65" s="2"/>
      <c r="DL65" s="2"/>
      <c r="DM65" s="2"/>
      <c r="DN65" s="2"/>
      <c r="DO65" s="2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8"/>
    </row>
    <row r="66" spans="11:149" ht="15" customHeight="1">
      <c r="K66" s="57"/>
      <c r="L66" s="57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69" t="str">
        <f>M74</f>
        <v>FC Viktoria Köln F2</v>
      </c>
      <c r="AI66" s="570"/>
      <c r="AJ66" s="570"/>
      <c r="AK66" s="570" t="str">
        <f>M75</f>
        <v>SV Menden F2</v>
      </c>
      <c r="AL66" s="570"/>
      <c r="AM66" s="570"/>
      <c r="AN66" s="570" t="str">
        <f>M76</f>
        <v>FC Pesch F2</v>
      </c>
      <c r="AO66" s="570"/>
      <c r="AP66" s="570"/>
      <c r="AQ66" s="570" t="str">
        <f>M77</f>
        <v>SC Brück 07 F2</v>
      </c>
      <c r="AR66" s="570"/>
      <c r="AS66" s="570"/>
      <c r="AT66" s="570" t="str">
        <f>M78</f>
        <v>Rot-Weis Lessenich F2</v>
      </c>
      <c r="AU66" s="570"/>
      <c r="AV66" s="575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60"/>
      <c r="BH66" s="59"/>
      <c r="BI66" s="59"/>
      <c r="BJ66" s="61"/>
      <c r="BK66" s="61"/>
      <c r="BL66" s="61"/>
      <c r="BM66" s="59"/>
      <c r="BN66" s="59"/>
      <c r="BO66" s="59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7"/>
      <c r="CB66" s="7"/>
      <c r="CC66" s="7"/>
      <c r="CD66" s="1"/>
      <c r="CE66" s="69"/>
      <c r="CF66" s="69"/>
      <c r="CG66" s="69"/>
      <c r="CH66" s="69"/>
      <c r="CI66" s="69"/>
      <c r="CJ66" s="7"/>
      <c r="CK66" s="7"/>
      <c r="CL66" s="5"/>
      <c r="CM66" s="5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6"/>
      <c r="DD66" s="6"/>
      <c r="DE66" s="6"/>
      <c r="DF66" s="6"/>
      <c r="DG66" s="6"/>
      <c r="DH66" s="6"/>
      <c r="DI66" s="6"/>
      <c r="DJ66" s="2"/>
      <c r="DK66" s="2"/>
      <c r="DL66" s="2"/>
      <c r="DM66" s="2"/>
      <c r="DN66" s="2"/>
      <c r="DO66" s="2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8"/>
    </row>
    <row r="67" spans="11:149" ht="15" customHeight="1">
      <c r="K67" s="57"/>
      <c r="L67" s="57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71"/>
      <c r="AI67" s="572"/>
      <c r="AJ67" s="572"/>
      <c r="AK67" s="572"/>
      <c r="AL67" s="572"/>
      <c r="AM67" s="572"/>
      <c r="AN67" s="572"/>
      <c r="AO67" s="572"/>
      <c r="AP67" s="572"/>
      <c r="AQ67" s="572"/>
      <c r="AR67" s="572"/>
      <c r="AS67" s="572"/>
      <c r="AT67" s="572"/>
      <c r="AU67" s="572"/>
      <c r="AV67" s="576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60"/>
      <c r="BH67" s="59"/>
      <c r="BI67" s="59"/>
      <c r="BJ67" s="61"/>
      <c r="BK67" s="61"/>
      <c r="BL67" s="61"/>
      <c r="BM67" s="59"/>
      <c r="BN67" s="59"/>
      <c r="BO67" s="59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7"/>
      <c r="CB67" s="7"/>
      <c r="CC67" s="7"/>
      <c r="CD67" s="1"/>
      <c r="CE67" s="69"/>
      <c r="CF67" s="69"/>
      <c r="CG67" s="69"/>
      <c r="CH67" s="69"/>
      <c r="CI67" s="69"/>
      <c r="CJ67" s="7"/>
      <c r="CK67" s="7"/>
      <c r="CL67" s="5"/>
      <c r="CM67" s="5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6"/>
      <c r="DD67" s="6"/>
      <c r="DE67" s="6"/>
      <c r="DF67" s="6"/>
      <c r="DG67" s="6"/>
      <c r="DH67" s="6"/>
      <c r="DI67" s="6"/>
      <c r="DJ67" s="2"/>
      <c r="DK67" s="2"/>
      <c r="DL67" s="2"/>
      <c r="DM67" s="2"/>
      <c r="DN67" s="2"/>
      <c r="DO67" s="2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8"/>
    </row>
    <row r="68" spans="11:149" ht="15" customHeight="1">
      <c r="K68" s="57"/>
      <c r="L68" s="57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71"/>
      <c r="AI68" s="572"/>
      <c r="AJ68" s="572"/>
      <c r="AK68" s="572"/>
      <c r="AL68" s="572"/>
      <c r="AM68" s="572"/>
      <c r="AN68" s="572"/>
      <c r="AO68" s="572"/>
      <c r="AP68" s="572"/>
      <c r="AQ68" s="572"/>
      <c r="AR68" s="572"/>
      <c r="AS68" s="572"/>
      <c r="AT68" s="572"/>
      <c r="AU68" s="572"/>
      <c r="AV68" s="576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60"/>
      <c r="BH68" s="59"/>
      <c r="BI68" s="59"/>
      <c r="BJ68" s="61"/>
      <c r="BK68" s="61"/>
      <c r="BL68" s="61"/>
      <c r="BM68" s="59"/>
      <c r="BN68" s="59"/>
      <c r="BO68" s="59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7"/>
      <c r="CB68" s="7"/>
      <c r="CC68" s="7"/>
      <c r="CD68" s="1"/>
      <c r="CE68" s="69"/>
      <c r="CF68" s="69"/>
      <c r="CG68" s="69"/>
      <c r="CH68" s="69"/>
      <c r="CI68" s="69"/>
      <c r="CJ68" s="7"/>
      <c r="CK68" s="7"/>
      <c r="CL68" s="5"/>
      <c r="CM68" s="5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6"/>
      <c r="DD68" s="6"/>
      <c r="DE68" s="6"/>
      <c r="DF68" s="6"/>
      <c r="DG68" s="6"/>
      <c r="DH68" s="6"/>
      <c r="DI68" s="6"/>
      <c r="DJ68" s="2"/>
      <c r="DK68" s="2"/>
      <c r="DL68" s="2"/>
      <c r="DM68" s="2"/>
      <c r="DN68" s="2"/>
      <c r="DO68" s="2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8"/>
    </row>
    <row r="69" spans="11:149" ht="15" customHeight="1">
      <c r="K69" s="57"/>
      <c r="L69" s="57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71"/>
      <c r="AI69" s="572"/>
      <c r="AJ69" s="572"/>
      <c r="AK69" s="572"/>
      <c r="AL69" s="572"/>
      <c r="AM69" s="572"/>
      <c r="AN69" s="572"/>
      <c r="AO69" s="572"/>
      <c r="AP69" s="572"/>
      <c r="AQ69" s="572"/>
      <c r="AR69" s="572"/>
      <c r="AS69" s="572"/>
      <c r="AT69" s="572"/>
      <c r="AU69" s="572"/>
      <c r="AV69" s="576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60"/>
      <c r="BH69" s="59"/>
      <c r="BI69" s="59"/>
      <c r="BJ69" s="61"/>
      <c r="BK69" s="61"/>
      <c r="BL69" s="61"/>
      <c r="BM69" s="59"/>
      <c r="BN69" s="59"/>
      <c r="BO69" s="59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7"/>
      <c r="CB69" s="7"/>
      <c r="CC69" s="7"/>
      <c r="CD69" s="1"/>
      <c r="CE69" s="69"/>
      <c r="CF69" s="69"/>
      <c r="CG69" s="69"/>
      <c r="CH69" s="69"/>
      <c r="CI69" s="69"/>
      <c r="CJ69" s="7"/>
      <c r="CK69" s="7"/>
      <c r="CL69" s="5"/>
      <c r="CM69" s="5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6"/>
      <c r="DD69" s="6"/>
      <c r="DE69" s="6"/>
      <c r="DF69" s="6"/>
      <c r="DG69" s="6"/>
      <c r="DH69" s="6"/>
      <c r="DI69" s="6"/>
      <c r="DJ69" s="2"/>
      <c r="DK69" s="2"/>
      <c r="DL69" s="2"/>
      <c r="DM69" s="2"/>
      <c r="DN69" s="2"/>
      <c r="DO69" s="2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8"/>
    </row>
    <row r="70" spans="11:149" ht="15" customHeight="1">
      <c r="K70" s="57"/>
      <c r="L70" s="57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71"/>
      <c r="AI70" s="572"/>
      <c r="AJ70" s="572"/>
      <c r="AK70" s="572"/>
      <c r="AL70" s="572"/>
      <c r="AM70" s="572"/>
      <c r="AN70" s="572"/>
      <c r="AO70" s="572"/>
      <c r="AP70" s="572"/>
      <c r="AQ70" s="572"/>
      <c r="AR70" s="572"/>
      <c r="AS70" s="572"/>
      <c r="AT70" s="572"/>
      <c r="AU70" s="572"/>
      <c r="AV70" s="576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60"/>
      <c r="BH70" s="59"/>
      <c r="BI70" s="59"/>
      <c r="BJ70" s="61"/>
      <c r="BK70" s="61"/>
      <c r="BL70" s="61"/>
      <c r="BM70" s="59"/>
      <c r="BN70" s="59"/>
      <c r="BO70" s="59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7"/>
      <c r="CB70" s="7"/>
      <c r="CC70" s="7"/>
      <c r="CD70" s="1"/>
      <c r="CE70" s="69"/>
      <c r="CF70" s="69"/>
      <c r="CG70" s="69"/>
      <c r="CH70" s="69"/>
      <c r="CI70" s="69"/>
      <c r="CJ70" s="7"/>
      <c r="CK70" s="7"/>
      <c r="CL70" s="5"/>
      <c r="CM70" s="5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6"/>
      <c r="DD70" s="6"/>
      <c r="DE70" s="6"/>
      <c r="DF70" s="6"/>
      <c r="DG70" s="6"/>
      <c r="DH70" s="6"/>
      <c r="DI70" s="6"/>
      <c r="DJ70" s="2"/>
      <c r="DK70" s="2"/>
      <c r="DL70" s="2"/>
      <c r="DM70" s="2"/>
      <c r="DN70" s="2"/>
      <c r="DO70" s="2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8"/>
    </row>
    <row r="71" spans="11:149" ht="15" customHeight="1">
      <c r="K71" s="57"/>
      <c r="L71" s="57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71"/>
      <c r="AI71" s="572"/>
      <c r="AJ71" s="572"/>
      <c r="AK71" s="572"/>
      <c r="AL71" s="572"/>
      <c r="AM71" s="572"/>
      <c r="AN71" s="572"/>
      <c r="AO71" s="572"/>
      <c r="AP71" s="572"/>
      <c r="AQ71" s="572"/>
      <c r="AR71" s="572"/>
      <c r="AS71" s="572"/>
      <c r="AT71" s="572"/>
      <c r="AU71" s="572"/>
      <c r="AV71" s="576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60"/>
      <c r="BH71" s="59"/>
      <c r="BI71" s="59"/>
      <c r="BJ71" s="61"/>
      <c r="BK71" s="61"/>
      <c r="BL71" s="61"/>
      <c r="BM71" s="59"/>
      <c r="BN71" s="59"/>
      <c r="BO71" s="59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7"/>
      <c r="CB71" s="7"/>
      <c r="CC71" s="7"/>
      <c r="CD71" s="1"/>
      <c r="CE71" s="69"/>
      <c r="CF71" s="69"/>
      <c r="CG71" s="69"/>
      <c r="CH71" s="69"/>
      <c r="CI71" s="69"/>
      <c r="CJ71" s="7"/>
      <c r="CK71" s="7"/>
      <c r="CL71" s="5"/>
      <c r="CM71" s="5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6"/>
      <c r="DD71" s="6"/>
      <c r="DE71" s="6"/>
      <c r="DF71" s="6"/>
      <c r="DG71" s="6"/>
      <c r="DH71" s="6"/>
      <c r="DI71" s="6"/>
      <c r="DJ71" s="2"/>
      <c r="DK71" s="2"/>
      <c r="DL71" s="2"/>
      <c r="DM71" s="2"/>
      <c r="DN71" s="2"/>
      <c r="DO71" s="2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8"/>
    </row>
    <row r="72" spans="3:149" ht="15" customHeight="1" thickBot="1">
      <c r="C72" s="221" t="s">
        <v>16</v>
      </c>
      <c r="D72" s="221"/>
      <c r="E72" s="221"/>
      <c r="F72" s="221"/>
      <c r="G72" s="221"/>
      <c r="H72" s="221"/>
      <c r="I72" s="221"/>
      <c r="AH72" s="571"/>
      <c r="AI72" s="572"/>
      <c r="AJ72" s="572"/>
      <c r="AK72" s="572"/>
      <c r="AL72" s="572"/>
      <c r="AM72" s="572"/>
      <c r="AN72" s="572"/>
      <c r="AO72" s="572"/>
      <c r="AP72" s="572"/>
      <c r="AQ72" s="572"/>
      <c r="AR72" s="572"/>
      <c r="AS72" s="572"/>
      <c r="AT72" s="572"/>
      <c r="AU72" s="572"/>
      <c r="AV72" s="576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7"/>
      <c r="CB72" s="7"/>
      <c r="CC72" s="7"/>
      <c r="CD72" s="1"/>
      <c r="CE72" s="69"/>
      <c r="CF72" s="69"/>
      <c r="CG72" s="69"/>
      <c r="CH72" s="69"/>
      <c r="CI72" s="69"/>
      <c r="CJ72" s="7"/>
      <c r="CK72" s="7"/>
      <c r="CL72" s="5"/>
      <c r="CM72" s="5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6"/>
      <c r="DD72" s="6"/>
      <c r="DE72" s="6"/>
      <c r="DF72" s="6"/>
      <c r="DG72" s="6"/>
      <c r="DH72" s="6"/>
      <c r="DI72" s="6"/>
      <c r="DJ72" s="2"/>
      <c r="DK72" s="2"/>
      <c r="DL72" s="2"/>
      <c r="DM72" s="2"/>
      <c r="DN72" s="2"/>
      <c r="DO72" s="2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8"/>
    </row>
    <row r="73" spans="3:148" ht="15" customHeight="1" thickBot="1">
      <c r="C73" s="444" t="s">
        <v>17</v>
      </c>
      <c r="D73" s="444"/>
      <c r="E73" s="444"/>
      <c r="F73" s="444"/>
      <c r="G73" s="444" t="s">
        <v>18</v>
      </c>
      <c r="H73" s="444"/>
      <c r="I73" s="444"/>
      <c r="K73" s="538" t="str">
        <f>IF(L136=0,"Gruppe B",IF(B136&lt;&gt;L136,"es liegen nicht alle Ergebnisse vor","Gruppe B"))</f>
        <v>Gruppe B</v>
      </c>
      <c r="L73" s="539"/>
      <c r="M73" s="539"/>
      <c r="N73" s="539"/>
      <c r="O73" s="539"/>
      <c r="P73" s="539"/>
      <c r="Q73" s="539"/>
      <c r="R73" s="539"/>
      <c r="S73" s="539"/>
      <c r="T73" s="539"/>
      <c r="U73" s="539"/>
      <c r="V73" s="539"/>
      <c r="W73" s="539"/>
      <c r="X73" s="539"/>
      <c r="Y73" s="539"/>
      <c r="Z73" s="539"/>
      <c r="AA73" s="539"/>
      <c r="AB73" s="539"/>
      <c r="AC73" s="539"/>
      <c r="AD73" s="539"/>
      <c r="AE73" s="539"/>
      <c r="AF73" s="539"/>
      <c r="AG73" s="539"/>
      <c r="AH73" s="573"/>
      <c r="AI73" s="574"/>
      <c r="AJ73" s="574"/>
      <c r="AK73" s="574"/>
      <c r="AL73" s="574"/>
      <c r="AM73" s="574"/>
      <c r="AN73" s="574"/>
      <c r="AO73" s="574"/>
      <c r="AP73" s="574"/>
      <c r="AQ73" s="574"/>
      <c r="AR73" s="574"/>
      <c r="AS73" s="574"/>
      <c r="AT73" s="574"/>
      <c r="AU73" s="574"/>
      <c r="AV73" s="577"/>
      <c r="AW73" s="413" t="s">
        <v>19</v>
      </c>
      <c r="AX73" s="428"/>
      <c r="AY73" s="412" t="s">
        <v>20</v>
      </c>
      <c r="AZ73" s="428"/>
      <c r="BA73" s="412" t="s">
        <v>21</v>
      </c>
      <c r="BB73" s="428"/>
      <c r="BC73" s="412" t="s">
        <v>22</v>
      </c>
      <c r="BD73" s="428"/>
      <c r="BE73" s="412" t="s">
        <v>23</v>
      </c>
      <c r="BF73" s="413"/>
      <c r="BG73" s="413"/>
      <c r="BH73" s="413"/>
      <c r="BI73" s="428"/>
      <c r="BJ73" s="412" t="s">
        <v>24</v>
      </c>
      <c r="BK73" s="413"/>
      <c r="BL73" s="413"/>
      <c r="BM73" s="412" t="s">
        <v>25</v>
      </c>
      <c r="BN73" s="413"/>
      <c r="BO73" s="525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7"/>
      <c r="CB73" s="7"/>
      <c r="CC73" s="7"/>
      <c r="CD73" s="1"/>
      <c r="CE73" s="69"/>
      <c r="CF73" s="69"/>
      <c r="CG73" s="69"/>
      <c r="CH73" s="69"/>
      <c r="CI73" s="69"/>
      <c r="CJ73" s="7"/>
      <c r="CK73" s="5"/>
      <c r="CL73" s="5"/>
      <c r="CM73" s="5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6"/>
      <c r="DC73" s="6"/>
      <c r="DD73" s="6"/>
      <c r="DE73" s="6"/>
      <c r="DF73" s="6"/>
      <c r="DG73" s="6"/>
      <c r="DH73" s="6"/>
      <c r="DI73" s="2"/>
      <c r="DJ73" s="2"/>
      <c r="DK73" s="2"/>
      <c r="DL73" s="2"/>
      <c r="DM73" s="2"/>
      <c r="DN73" s="2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8"/>
    </row>
    <row r="74" spans="3:148" ht="15" customHeight="1">
      <c r="C74" s="537">
        <f>IF(Ergebniseingabe!B71="","",Ergebniseingabe!B71)</f>
      </c>
      <c r="D74" s="537"/>
      <c r="E74" s="537"/>
      <c r="F74" s="537"/>
      <c r="G74" s="537">
        <f>IF(Ergebniseingabe!F71="","",Ergebniseingabe!F71)</f>
      </c>
      <c r="H74" s="537"/>
      <c r="I74" s="537"/>
      <c r="K74" s="508">
        <f>Ergebniseingabe!J71</f>
        <v>1</v>
      </c>
      <c r="L74" s="509"/>
      <c r="M74" s="529" t="str">
        <f>Ergebniseingabe!L71</f>
        <v>FC Viktoria Köln F2</v>
      </c>
      <c r="N74" s="530"/>
      <c r="O74" s="530"/>
      <c r="P74" s="530"/>
      <c r="Q74" s="530"/>
      <c r="R74" s="530"/>
      <c r="S74" s="530"/>
      <c r="T74" s="530"/>
      <c r="U74" s="530"/>
      <c r="V74" s="530"/>
      <c r="W74" s="530"/>
      <c r="X74" s="530"/>
      <c r="Y74" s="530"/>
      <c r="Z74" s="530"/>
      <c r="AA74" s="530"/>
      <c r="AB74" s="530"/>
      <c r="AC74" s="530"/>
      <c r="AD74" s="530"/>
      <c r="AE74" s="530"/>
      <c r="AF74" s="530"/>
      <c r="AG74" s="530"/>
      <c r="AH74" s="452"/>
      <c r="AI74" s="452"/>
      <c r="AJ74" s="453"/>
      <c r="AK74" s="393" t="str">
        <f>Ergebniseingabe!AJ71</f>
        <v>1:0</v>
      </c>
      <c r="AL74" s="394"/>
      <c r="AM74" s="395"/>
      <c r="AN74" s="393" t="str">
        <f>Ergebniseingabe!AM71</f>
        <v>4:0</v>
      </c>
      <c r="AO74" s="394"/>
      <c r="AP74" s="395"/>
      <c r="AQ74" s="393" t="str">
        <f>Ergebniseingabe!AP71</f>
        <v>5:0</v>
      </c>
      <c r="AR74" s="394"/>
      <c r="AS74" s="395"/>
      <c r="AT74" s="382" t="str">
        <f>Ergebniseingabe!AS71</f>
        <v>0:0</v>
      </c>
      <c r="AU74" s="383"/>
      <c r="AV74" s="383"/>
      <c r="AW74" s="429">
        <f>Ergebniseingabe!AV71</f>
        <v>4</v>
      </c>
      <c r="AX74" s="430"/>
      <c r="AY74" s="381">
        <f>Ergebniseingabe!AX71</f>
        <v>3</v>
      </c>
      <c r="AZ74" s="381"/>
      <c r="BA74" s="381">
        <f>Ergebniseingabe!AZ71</f>
        <v>1</v>
      </c>
      <c r="BB74" s="381"/>
      <c r="BC74" s="381">
        <f>Ergebniseingabe!BB71</f>
        <v>0</v>
      </c>
      <c r="BD74" s="381"/>
      <c r="BE74" s="381">
        <f>Ergebniseingabe!BD71</f>
        <v>10</v>
      </c>
      <c r="BF74" s="456"/>
      <c r="BG74" s="54" t="str">
        <f>Ergebniseingabe!BF71</f>
        <v>:</v>
      </c>
      <c r="BH74" s="455">
        <f>Ergebniseingabe!BG71</f>
        <v>0</v>
      </c>
      <c r="BI74" s="381"/>
      <c r="BJ74" s="414">
        <f>Ergebniseingabe!BI71</f>
        <v>10</v>
      </c>
      <c r="BK74" s="414"/>
      <c r="BL74" s="415"/>
      <c r="BM74" s="456">
        <f>Ergebniseingabe!BL71</f>
        <v>10</v>
      </c>
      <c r="BN74" s="520"/>
      <c r="BO74" s="52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7"/>
      <c r="CB74" s="7"/>
      <c r="CC74" s="7"/>
      <c r="CD74" s="1"/>
      <c r="CE74" s="69"/>
      <c r="CF74" s="69"/>
      <c r="CG74" s="69"/>
      <c r="CH74" s="69"/>
      <c r="CI74" s="69"/>
      <c r="CJ74" s="7"/>
      <c r="CK74" s="5"/>
      <c r="CL74" s="5"/>
      <c r="CM74" s="5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6"/>
      <c r="DC74" s="6"/>
      <c r="DD74" s="6"/>
      <c r="DE74" s="6"/>
      <c r="DF74" s="6"/>
      <c r="DG74" s="6"/>
      <c r="DH74" s="6"/>
      <c r="DI74" s="2"/>
      <c r="DJ74" s="2"/>
      <c r="DK74" s="2"/>
      <c r="DL74" s="2"/>
      <c r="DM74" s="2"/>
      <c r="DN74" s="2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8"/>
    </row>
    <row r="75" spans="3:148" ht="15" customHeight="1">
      <c r="C75" s="537">
        <f>IF(Ergebniseingabe!B72="","",Ergebniseingabe!B72)</f>
      </c>
      <c r="D75" s="537"/>
      <c r="E75" s="537"/>
      <c r="F75" s="537"/>
      <c r="G75" s="537">
        <f>IF(Ergebniseingabe!F72="","",Ergebniseingabe!F72)</f>
      </c>
      <c r="H75" s="537"/>
      <c r="I75" s="537"/>
      <c r="K75" s="510">
        <f>Ergebniseingabe!J72</f>
        <v>2</v>
      </c>
      <c r="L75" s="511"/>
      <c r="M75" s="533" t="str">
        <f>Ergebniseingabe!L72</f>
        <v>SV Menden F2</v>
      </c>
      <c r="N75" s="534"/>
      <c r="O75" s="534"/>
      <c r="P75" s="534"/>
      <c r="Q75" s="534"/>
      <c r="R75" s="534"/>
      <c r="S75" s="534"/>
      <c r="T75" s="534"/>
      <c r="U75" s="534"/>
      <c r="V75" s="534"/>
      <c r="W75" s="534"/>
      <c r="X75" s="534"/>
      <c r="Y75" s="534"/>
      <c r="Z75" s="534"/>
      <c r="AA75" s="534"/>
      <c r="AB75" s="534"/>
      <c r="AC75" s="534"/>
      <c r="AD75" s="534"/>
      <c r="AE75" s="534"/>
      <c r="AF75" s="534"/>
      <c r="AG75" s="534"/>
      <c r="AH75" s="399" t="str">
        <f>Ergebniseingabe!AG72</f>
        <v>0:1</v>
      </c>
      <c r="AI75" s="399"/>
      <c r="AJ75" s="422"/>
      <c r="AK75" s="387"/>
      <c r="AL75" s="388"/>
      <c r="AM75" s="389"/>
      <c r="AN75" s="390" t="str">
        <f>Ergebniseingabe!AM72</f>
        <v>0:0</v>
      </c>
      <c r="AO75" s="391"/>
      <c r="AP75" s="392"/>
      <c r="AQ75" s="390" t="str">
        <f>Ergebniseingabe!AP72</f>
        <v>0:0</v>
      </c>
      <c r="AR75" s="391"/>
      <c r="AS75" s="392"/>
      <c r="AT75" s="398" t="str">
        <f>Ergebniseingabe!AS72</f>
        <v>2:0</v>
      </c>
      <c r="AU75" s="399"/>
      <c r="AV75" s="399"/>
      <c r="AW75" s="416">
        <f>Ergebniseingabe!AV72</f>
        <v>4</v>
      </c>
      <c r="AX75" s="417"/>
      <c r="AY75" s="380">
        <f>Ergebniseingabe!AX72</f>
        <v>1</v>
      </c>
      <c r="AZ75" s="380"/>
      <c r="BA75" s="380">
        <f>Ergebniseingabe!AZ72</f>
        <v>2</v>
      </c>
      <c r="BB75" s="380"/>
      <c r="BC75" s="380">
        <f>Ergebniseingabe!BB72</f>
        <v>1</v>
      </c>
      <c r="BD75" s="380"/>
      <c r="BE75" s="380">
        <f>Ergebniseingabe!BD72</f>
        <v>2</v>
      </c>
      <c r="BF75" s="427"/>
      <c r="BG75" s="55" t="str">
        <f>Ergebniseingabe!BF72</f>
        <v>:</v>
      </c>
      <c r="BH75" s="461">
        <f>Ergebniseingabe!BG72</f>
        <v>1</v>
      </c>
      <c r="BI75" s="380"/>
      <c r="BJ75" s="418">
        <f>Ergebniseingabe!BI72</f>
        <v>1</v>
      </c>
      <c r="BK75" s="418"/>
      <c r="BL75" s="419"/>
      <c r="BM75" s="427">
        <f>Ergebniseingabe!BL72</f>
        <v>5</v>
      </c>
      <c r="BN75" s="516"/>
      <c r="BO75" s="517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7"/>
      <c r="CB75" s="7"/>
      <c r="CC75" s="7"/>
      <c r="CD75" s="1"/>
      <c r="CE75" s="69"/>
      <c r="CF75" s="69"/>
      <c r="CG75" s="69"/>
      <c r="CH75" s="69"/>
      <c r="CI75" s="69"/>
      <c r="CJ75" s="7"/>
      <c r="CK75" s="5"/>
      <c r="CL75" s="5"/>
      <c r="CM75" s="5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6"/>
      <c r="DC75" s="6"/>
      <c r="DD75" s="6"/>
      <c r="DE75" s="6"/>
      <c r="DF75" s="6"/>
      <c r="DG75" s="6"/>
      <c r="DH75" s="6"/>
      <c r="DI75" s="2"/>
      <c r="DJ75" s="2"/>
      <c r="DK75" s="2"/>
      <c r="DL75" s="2"/>
      <c r="DM75" s="2"/>
      <c r="DN75" s="2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8"/>
    </row>
    <row r="76" spans="3:148" ht="15" customHeight="1">
      <c r="C76" s="537">
        <f>IF(Ergebniseingabe!B73="","",Ergebniseingabe!B73)</f>
      </c>
      <c r="D76" s="537"/>
      <c r="E76" s="537"/>
      <c r="F76" s="537"/>
      <c r="G76" s="537">
        <f>IF(Ergebniseingabe!F73="","",Ergebniseingabe!F73)</f>
      </c>
      <c r="H76" s="537"/>
      <c r="I76" s="537"/>
      <c r="K76" s="510">
        <f>Ergebniseingabe!J73</f>
        <v>3</v>
      </c>
      <c r="L76" s="511"/>
      <c r="M76" s="533" t="str">
        <f>Ergebniseingabe!L73</f>
        <v>FC Pesch F2</v>
      </c>
      <c r="N76" s="534"/>
      <c r="O76" s="534"/>
      <c r="P76" s="534"/>
      <c r="Q76" s="534"/>
      <c r="R76" s="534"/>
      <c r="S76" s="534"/>
      <c r="T76" s="534"/>
      <c r="U76" s="534"/>
      <c r="V76" s="534"/>
      <c r="W76" s="534"/>
      <c r="X76" s="534"/>
      <c r="Y76" s="534"/>
      <c r="Z76" s="534"/>
      <c r="AA76" s="534"/>
      <c r="AB76" s="534"/>
      <c r="AC76" s="534"/>
      <c r="AD76" s="534"/>
      <c r="AE76" s="534"/>
      <c r="AF76" s="534"/>
      <c r="AG76" s="534"/>
      <c r="AH76" s="399" t="str">
        <f>Ergebniseingabe!AG73</f>
        <v>0:4</v>
      </c>
      <c r="AI76" s="399"/>
      <c r="AJ76" s="422"/>
      <c r="AK76" s="390" t="str">
        <f>Ergebniseingabe!AJ73</f>
        <v>0:0</v>
      </c>
      <c r="AL76" s="391"/>
      <c r="AM76" s="392"/>
      <c r="AN76" s="387"/>
      <c r="AO76" s="388"/>
      <c r="AP76" s="389"/>
      <c r="AQ76" s="390" t="str">
        <f>Ergebniseingabe!AP73</f>
        <v>0:0</v>
      </c>
      <c r="AR76" s="391"/>
      <c r="AS76" s="392"/>
      <c r="AT76" s="398" t="str">
        <f>Ergebniseingabe!AS73</f>
        <v>2:0</v>
      </c>
      <c r="AU76" s="399"/>
      <c r="AV76" s="399"/>
      <c r="AW76" s="416">
        <f>Ergebniseingabe!AV73</f>
        <v>4</v>
      </c>
      <c r="AX76" s="417"/>
      <c r="AY76" s="380">
        <f>Ergebniseingabe!AX73</f>
        <v>1</v>
      </c>
      <c r="AZ76" s="380"/>
      <c r="BA76" s="380">
        <f>Ergebniseingabe!AZ73</f>
        <v>2</v>
      </c>
      <c r="BB76" s="380"/>
      <c r="BC76" s="380">
        <f>Ergebniseingabe!BB73</f>
        <v>1</v>
      </c>
      <c r="BD76" s="380"/>
      <c r="BE76" s="380">
        <f>Ergebniseingabe!BD73</f>
        <v>2</v>
      </c>
      <c r="BF76" s="427"/>
      <c r="BG76" s="55" t="str">
        <f>Ergebniseingabe!BF73</f>
        <v>:</v>
      </c>
      <c r="BH76" s="461">
        <f>Ergebniseingabe!BG73</f>
        <v>4</v>
      </c>
      <c r="BI76" s="380"/>
      <c r="BJ76" s="418">
        <f>Ergebniseingabe!BI73</f>
        <v>-2</v>
      </c>
      <c r="BK76" s="418"/>
      <c r="BL76" s="419"/>
      <c r="BM76" s="427">
        <f>Ergebniseingabe!BL73</f>
        <v>5</v>
      </c>
      <c r="BN76" s="516"/>
      <c r="BO76" s="517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7"/>
      <c r="CB76" s="7"/>
      <c r="CC76" s="7"/>
      <c r="CD76" s="1"/>
      <c r="CE76" s="69"/>
      <c r="CF76" s="69"/>
      <c r="CG76" s="69"/>
      <c r="CH76" s="69"/>
      <c r="CI76" s="69"/>
      <c r="CJ76" s="7"/>
      <c r="CK76" s="5"/>
      <c r="CL76" s="5"/>
      <c r="CM76" s="5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6"/>
      <c r="DC76" s="6"/>
      <c r="DD76" s="6"/>
      <c r="DE76" s="6"/>
      <c r="DF76" s="6"/>
      <c r="DG76" s="6"/>
      <c r="DH76" s="6"/>
      <c r="DI76" s="2"/>
      <c r="DJ76" s="2"/>
      <c r="DK76" s="2"/>
      <c r="DL76" s="2"/>
      <c r="DM76" s="2"/>
      <c r="DN76" s="2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8"/>
    </row>
    <row r="77" spans="3:148" ht="15" customHeight="1">
      <c r="C77" s="537">
        <f>IF(Ergebniseingabe!B74="","",Ergebniseingabe!B74)</f>
      </c>
      <c r="D77" s="537"/>
      <c r="E77" s="537"/>
      <c r="F77" s="537"/>
      <c r="G77" s="537">
        <f>IF(Ergebniseingabe!F74="","",Ergebniseingabe!F74)</f>
      </c>
      <c r="H77" s="537"/>
      <c r="I77" s="537"/>
      <c r="K77" s="510">
        <f>Ergebniseingabe!J74</f>
        <v>4</v>
      </c>
      <c r="L77" s="511"/>
      <c r="M77" s="533" t="str">
        <f>Ergebniseingabe!L74</f>
        <v>SC Brück 07 F2</v>
      </c>
      <c r="N77" s="534"/>
      <c r="O77" s="534"/>
      <c r="P77" s="534"/>
      <c r="Q77" s="534"/>
      <c r="R77" s="534"/>
      <c r="S77" s="534"/>
      <c r="T77" s="534"/>
      <c r="U77" s="534"/>
      <c r="V77" s="534"/>
      <c r="W77" s="534"/>
      <c r="X77" s="534"/>
      <c r="Y77" s="534"/>
      <c r="Z77" s="534"/>
      <c r="AA77" s="534"/>
      <c r="AB77" s="534"/>
      <c r="AC77" s="534"/>
      <c r="AD77" s="534"/>
      <c r="AE77" s="534"/>
      <c r="AF77" s="534"/>
      <c r="AG77" s="534"/>
      <c r="AH77" s="399" t="str">
        <f>Ergebniseingabe!AG74</f>
        <v>0:5</v>
      </c>
      <c r="AI77" s="399"/>
      <c r="AJ77" s="422"/>
      <c r="AK77" s="390" t="str">
        <f>Ergebniseingabe!AJ74</f>
        <v>0:0</v>
      </c>
      <c r="AL77" s="391"/>
      <c r="AM77" s="392"/>
      <c r="AN77" s="390" t="str">
        <f>Ergebniseingabe!AM74</f>
        <v>0:0</v>
      </c>
      <c r="AO77" s="391"/>
      <c r="AP77" s="392"/>
      <c r="AQ77" s="387"/>
      <c r="AR77" s="388"/>
      <c r="AS77" s="389"/>
      <c r="AT77" s="398" t="str">
        <f>Ergebniseingabe!AS74</f>
        <v>1:0</v>
      </c>
      <c r="AU77" s="399"/>
      <c r="AV77" s="399"/>
      <c r="AW77" s="416">
        <f>Ergebniseingabe!AV74</f>
        <v>4</v>
      </c>
      <c r="AX77" s="417"/>
      <c r="AY77" s="380">
        <f>Ergebniseingabe!AX74</f>
        <v>1</v>
      </c>
      <c r="AZ77" s="380"/>
      <c r="BA77" s="380">
        <f>Ergebniseingabe!AZ74</f>
        <v>2</v>
      </c>
      <c r="BB77" s="380"/>
      <c r="BC77" s="380">
        <f>Ergebniseingabe!BB74</f>
        <v>1</v>
      </c>
      <c r="BD77" s="380"/>
      <c r="BE77" s="380">
        <f>Ergebniseingabe!BD74</f>
        <v>1</v>
      </c>
      <c r="BF77" s="427"/>
      <c r="BG77" s="55" t="str">
        <f>Ergebniseingabe!BF74</f>
        <v>:</v>
      </c>
      <c r="BH77" s="461">
        <f>Ergebniseingabe!BG74</f>
        <v>5</v>
      </c>
      <c r="BI77" s="380"/>
      <c r="BJ77" s="418">
        <f>Ergebniseingabe!BI74</f>
        <v>-4</v>
      </c>
      <c r="BK77" s="418"/>
      <c r="BL77" s="419"/>
      <c r="BM77" s="427">
        <f>Ergebniseingabe!BL74</f>
        <v>5</v>
      </c>
      <c r="BN77" s="516"/>
      <c r="BO77" s="517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7"/>
      <c r="CB77" s="7"/>
      <c r="CC77" s="7"/>
      <c r="CD77" s="1"/>
      <c r="CE77" s="69"/>
      <c r="CF77" s="69"/>
      <c r="CG77" s="69"/>
      <c r="CH77" s="69"/>
      <c r="CI77" s="69"/>
      <c r="CJ77" s="7"/>
      <c r="CK77" s="5"/>
      <c r="CL77" s="5"/>
      <c r="CM77" s="5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6"/>
      <c r="DC77" s="6"/>
      <c r="DD77" s="6"/>
      <c r="DE77" s="6"/>
      <c r="DF77" s="6"/>
      <c r="DG77" s="6"/>
      <c r="DH77" s="6"/>
      <c r="DI77" s="2"/>
      <c r="DJ77" s="2"/>
      <c r="DK77" s="2"/>
      <c r="DL77" s="2"/>
      <c r="DM77" s="2"/>
      <c r="DN77" s="2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8"/>
    </row>
    <row r="78" spans="3:148" ht="15" customHeight="1" thickBot="1">
      <c r="C78" s="537">
        <f>IF(Ergebniseingabe!B75="","",Ergebniseingabe!B75)</f>
      </c>
      <c r="D78" s="537"/>
      <c r="E78" s="537"/>
      <c r="F78" s="537"/>
      <c r="G78" s="537">
        <f>IF(Ergebniseingabe!F75="","",Ergebniseingabe!F75)</f>
      </c>
      <c r="H78" s="537"/>
      <c r="I78" s="537"/>
      <c r="K78" s="512">
        <f>Ergebniseingabe!J75</f>
        <v>5</v>
      </c>
      <c r="L78" s="513"/>
      <c r="M78" s="531" t="str">
        <f>Ergebniseingabe!L75</f>
        <v>Rot-Weis Lessenich F2</v>
      </c>
      <c r="N78" s="532"/>
      <c r="O78" s="532"/>
      <c r="P78" s="532"/>
      <c r="Q78" s="532"/>
      <c r="R78" s="532"/>
      <c r="S78" s="532"/>
      <c r="T78" s="532"/>
      <c r="U78" s="532"/>
      <c r="V78" s="532"/>
      <c r="W78" s="532"/>
      <c r="X78" s="532"/>
      <c r="Y78" s="532"/>
      <c r="Z78" s="532"/>
      <c r="AA78" s="532"/>
      <c r="AB78" s="532"/>
      <c r="AC78" s="532"/>
      <c r="AD78" s="532"/>
      <c r="AE78" s="532"/>
      <c r="AF78" s="532"/>
      <c r="AG78" s="532"/>
      <c r="AH78" s="425" t="str">
        <f>Ergebniseingabe!AG75</f>
        <v>0:0</v>
      </c>
      <c r="AI78" s="425"/>
      <c r="AJ78" s="426"/>
      <c r="AK78" s="384" t="str">
        <f>Ergebniseingabe!AJ75</f>
        <v>0:2</v>
      </c>
      <c r="AL78" s="385"/>
      <c r="AM78" s="386"/>
      <c r="AN78" s="384" t="str">
        <f>Ergebniseingabe!AM75</f>
        <v>0:2</v>
      </c>
      <c r="AO78" s="385"/>
      <c r="AP78" s="386"/>
      <c r="AQ78" s="384" t="str">
        <f>Ergebniseingabe!AP75</f>
        <v>0:1</v>
      </c>
      <c r="AR78" s="385"/>
      <c r="AS78" s="386"/>
      <c r="AT78" s="396"/>
      <c r="AU78" s="397"/>
      <c r="AV78" s="397"/>
      <c r="AW78" s="468">
        <f>Ergebniseingabe!AV75</f>
        <v>4</v>
      </c>
      <c r="AX78" s="469"/>
      <c r="AY78" s="423">
        <f>Ergebniseingabe!AX75</f>
        <v>0</v>
      </c>
      <c r="AZ78" s="423"/>
      <c r="BA78" s="423">
        <f>Ergebniseingabe!AZ75</f>
        <v>1</v>
      </c>
      <c r="BB78" s="423"/>
      <c r="BC78" s="423">
        <f>Ergebniseingabe!BB75</f>
        <v>3</v>
      </c>
      <c r="BD78" s="423"/>
      <c r="BE78" s="423">
        <f>Ergebniseingabe!BD75</f>
        <v>0</v>
      </c>
      <c r="BF78" s="424"/>
      <c r="BG78" s="56" t="str">
        <f>Ergebniseingabe!BF75</f>
        <v>:</v>
      </c>
      <c r="BH78" s="462">
        <f>Ergebniseingabe!BG75</f>
        <v>5</v>
      </c>
      <c r="BI78" s="423"/>
      <c r="BJ78" s="459">
        <f>Ergebniseingabe!BI75</f>
        <v>-5</v>
      </c>
      <c r="BK78" s="459"/>
      <c r="BL78" s="460"/>
      <c r="BM78" s="424">
        <f>Ergebniseingabe!BL75</f>
        <v>1</v>
      </c>
      <c r="BN78" s="523"/>
      <c r="BO78" s="524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7"/>
      <c r="CB78" s="7"/>
      <c r="CC78" s="7"/>
      <c r="CD78" s="1"/>
      <c r="CE78" s="69"/>
      <c r="CF78" s="69"/>
      <c r="CG78" s="69"/>
      <c r="CH78" s="69"/>
      <c r="CI78" s="69"/>
      <c r="CJ78" s="7"/>
      <c r="CK78" s="5"/>
      <c r="CL78" s="5"/>
      <c r="CM78" s="5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6"/>
      <c r="DC78" s="6"/>
      <c r="DD78" s="6"/>
      <c r="DE78" s="6"/>
      <c r="DF78" s="6"/>
      <c r="DG78" s="6"/>
      <c r="DH78" s="6"/>
      <c r="DI78" s="2"/>
      <c r="DJ78" s="2"/>
      <c r="DK78" s="2"/>
      <c r="DL78" s="2"/>
      <c r="DM78" s="2"/>
      <c r="DN78" s="2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8"/>
    </row>
    <row r="79" spans="58:119" ht="12.75">
      <c r="BF79" s="2"/>
      <c r="BG79" s="3"/>
      <c r="BH79" s="4"/>
      <c r="BI79" s="4"/>
      <c r="BJ79" s="4"/>
      <c r="BM79" s="5"/>
      <c r="BN79" s="5"/>
      <c r="BO79" s="5"/>
      <c r="BT79" s="3"/>
      <c r="BU79" s="3"/>
      <c r="BV79" s="6"/>
      <c r="BW79" s="6"/>
      <c r="BX79" s="6"/>
      <c r="CC79" s="2"/>
      <c r="CD79" s="2"/>
      <c r="CE79" s="2"/>
      <c r="CI79" s="7"/>
      <c r="CJ79" s="7"/>
      <c r="CK79" s="7"/>
      <c r="DL79" s="8"/>
      <c r="DM79" s="1"/>
      <c r="DN79" s="1"/>
      <c r="DO79" s="1"/>
    </row>
    <row r="80" ht="12.75"/>
    <row r="81" spans="3:118" s="41" customFormat="1" ht="13.5">
      <c r="C81" s="46" t="s">
        <v>26</v>
      </c>
      <c r="BI81" s="35"/>
      <c r="BJ81" s="36"/>
      <c r="BK81" s="37"/>
      <c r="BL81" s="37"/>
      <c r="BM81" s="37"/>
      <c r="BN81" s="37"/>
      <c r="BO81" s="37"/>
      <c r="BP81" s="38"/>
      <c r="BQ81" s="38"/>
      <c r="BR81" s="38"/>
      <c r="BS81" s="38"/>
      <c r="BT81" s="38"/>
      <c r="BU81" s="38"/>
      <c r="BV81" s="36"/>
      <c r="BW81" s="36"/>
      <c r="BX81" s="36"/>
      <c r="BY81" s="39"/>
      <c r="BZ81" s="39"/>
      <c r="CA81" s="39"/>
      <c r="CB81" s="39"/>
      <c r="CC81" s="39"/>
      <c r="CD81" s="39"/>
      <c r="CE81" s="39"/>
      <c r="CF81" s="35"/>
      <c r="CG81" s="35"/>
      <c r="CH81" s="35"/>
      <c r="CI81" s="35"/>
      <c r="CJ81" s="35"/>
      <c r="CK81" s="35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</row>
    <row r="82" ht="12.75"/>
    <row r="83" spans="3:114" s="33" customFormat="1" ht="13.5">
      <c r="C83" s="155" t="s">
        <v>51</v>
      </c>
      <c r="D83" s="155"/>
      <c r="E83" s="155"/>
      <c r="F83" s="155"/>
      <c r="G83" s="155"/>
      <c r="H83" s="155"/>
      <c r="I83" s="344">
        <f>Ergebniseingabe!H78</f>
        <v>0.555555555555555</v>
      </c>
      <c r="J83" s="344"/>
      <c r="K83" s="344"/>
      <c r="L83" s="344"/>
      <c r="M83" s="33" t="s">
        <v>1</v>
      </c>
      <c r="U83" s="42" t="s">
        <v>2</v>
      </c>
      <c r="V83" s="285">
        <f>Ergebniseingabe!U78</f>
        <v>1</v>
      </c>
      <c r="W83" s="285"/>
      <c r="X83" s="43" t="s">
        <v>3</v>
      </c>
      <c r="Y83" s="336">
        <f>Ergebniseingabe!X78</f>
        <v>10</v>
      </c>
      <c r="Z83" s="336"/>
      <c r="AA83" s="336"/>
      <c r="AB83" s="336"/>
      <c r="AC83" s="336"/>
      <c r="AD83" s="159">
        <f>Ergebniseingabe!AC78</f>
      </c>
      <c r="AE83" s="159"/>
      <c r="AF83" s="159"/>
      <c r="AG83" s="159"/>
      <c r="AH83" s="159"/>
      <c r="AI83" s="159"/>
      <c r="AJ83" s="336">
        <f>Ergebniseingabe!AI78</f>
        <v>0</v>
      </c>
      <c r="AK83" s="336"/>
      <c r="AL83" s="336"/>
      <c r="AM83" s="336"/>
      <c r="AN83" s="336"/>
      <c r="AP83" s="155" t="s">
        <v>4</v>
      </c>
      <c r="AQ83" s="155"/>
      <c r="AR83" s="155"/>
      <c r="AS83" s="155"/>
      <c r="AT83" s="155"/>
      <c r="AU83" s="155"/>
      <c r="AV83" s="155"/>
      <c r="AW83" s="155"/>
      <c r="AX83" s="334">
        <f>Ergebniseingabe!AW78</f>
        <v>1</v>
      </c>
      <c r="AY83" s="334"/>
      <c r="AZ83" s="334"/>
      <c r="BA83" s="334"/>
      <c r="BB83" s="334"/>
      <c r="BC83" s="27"/>
      <c r="BD83" s="27"/>
      <c r="BE83" s="27"/>
      <c r="BF83" s="28"/>
      <c r="BG83" s="28"/>
      <c r="BH83" s="28"/>
      <c r="BI83" s="30"/>
      <c r="BJ83" s="30"/>
      <c r="BK83" s="29"/>
      <c r="BL83" s="29"/>
      <c r="BM83" s="44"/>
      <c r="BN83" s="44"/>
      <c r="BO83" s="44"/>
      <c r="BP83" s="45"/>
      <c r="BQ83" s="45"/>
      <c r="BR83" s="45"/>
      <c r="BS83" s="30"/>
      <c r="BT83" s="30"/>
      <c r="BU83" s="30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</row>
    <row r="84" ht="7.5" customHeight="1" thickBot="1"/>
    <row r="85" spans="3:119" ht="20.25" customHeight="1" thickBot="1">
      <c r="C85" s="483" t="s">
        <v>9</v>
      </c>
      <c r="D85" s="464"/>
      <c r="E85" s="464" t="s">
        <v>52</v>
      </c>
      <c r="F85" s="464"/>
      <c r="G85" s="464"/>
      <c r="H85" s="464"/>
      <c r="I85" s="465" t="s">
        <v>27</v>
      </c>
      <c r="J85" s="480"/>
      <c r="K85" s="480"/>
      <c r="L85" s="480"/>
      <c r="M85" s="480"/>
      <c r="N85" s="480"/>
      <c r="O85" s="480"/>
      <c r="P85" s="480"/>
      <c r="Q85" s="480"/>
      <c r="R85" s="480"/>
      <c r="S85" s="480"/>
      <c r="T85" s="480"/>
      <c r="U85" s="480"/>
      <c r="V85" s="480"/>
      <c r="W85" s="480"/>
      <c r="X85" s="480"/>
      <c r="Y85" s="480"/>
      <c r="Z85" s="480"/>
      <c r="AA85" s="480"/>
      <c r="AB85" s="480"/>
      <c r="AC85" s="480"/>
      <c r="AD85" s="480"/>
      <c r="AE85" s="480"/>
      <c r="AF85" s="480"/>
      <c r="AG85" s="480"/>
      <c r="AH85" s="480"/>
      <c r="AI85" s="480"/>
      <c r="AJ85" s="480"/>
      <c r="AK85" s="480"/>
      <c r="AL85" s="480"/>
      <c r="AM85" s="480"/>
      <c r="AN85" s="480"/>
      <c r="AO85" s="480"/>
      <c r="AP85" s="480"/>
      <c r="AQ85" s="480"/>
      <c r="AR85" s="480"/>
      <c r="AS85" s="480"/>
      <c r="AT85" s="480"/>
      <c r="AU85" s="480"/>
      <c r="AV85" s="480"/>
      <c r="AW85" s="480"/>
      <c r="AX85" s="480"/>
      <c r="AY85" s="481"/>
      <c r="AZ85" s="464" t="s">
        <v>12</v>
      </c>
      <c r="BA85" s="464"/>
      <c r="BB85" s="464"/>
      <c r="BC85" s="464"/>
      <c r="BD85" s="465"/>
      <c r="BE85" s="371"/>
      <c r="BF85" s="372"/>
      <c r="BG85" s="372"/>
      <c r="BH85" s="373"/>
      <c r="BI85" s="5"/>
      <c r="BJ85" s="5"/>
      <c r="BK85" s="5"/>
      <c r="BL85" s="5"/>
      <c r="BM85" s="5"/>
      <c r="BN85" s="5"/>
      <c r="BO85" s="5"/>
      <c r="BP85" s="70"/>
      <c r="BQ85" s="70"/>
      <c r="BR85" s="70"/>
      <c r="BS85" s="70"/>
      <c r="BT85" s="70"/>
      <c r="BU85" s="4"/>
      <c r="BV85" s="4"/>
      <c r="BW85" s="48"/>
      <c r="BX85" s="71"/>
      <c r="BY85" s="71"/>
      <c r="BZ85" s="71"/>
      <c r="CA85" s="71"/>
      <c r="CB85" s="71"/>
      <c r="CC85" s="71"/>
      <c r="CD85" s="8"/>
      <c r="CE85" s="8"/>
      <c r="CF85" s="8"/>
      <c r="CG85" s="8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</row>
    <row r="86" spans="3:119" ht="18" customHeight="1">
      <c r="C86" s="470">
        <v>21</v>
      </c>
      <c r="D86" s="471"/>
      <c r="E86" s="474">
        <f>Ergebniseingabe!D81</f>
        <v>0.555555555555555</v>
      </c>
      <c r="F86" s="475"/>
      <c r="G86" s="475"/>
      <c r="H86" s="476"/>
      <c r="I86" s="528" t="str">
        <f>Ergebniseingabe!H81</f>
        <v>TFG Nippes 78 F2</v>
      </c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526"/>
      <c r="Y86" s="526"/>
      <c r="Z86" s="526"/>
      <c r="AA86" s="526"/>
      <c r="AB86" s="526"/>
      <c r="AC86" s="526"/>
      <c r="AD86" s="67" t="s">
        <v>14</v>
      </c>
      <c r="AE86" s="526" t="str">
        <f>Ergebniseingabe!AD81</f>
        <v>SV Menden F2</v>
      </c>
      <c r="AF86" s="526"/>
      <c r="AG86" s="526"/>
      <c r="AH86" s="526"/>
      <c r="AI86" s="526"/>
      <c r="AJ86" s="526"/>
      <c r="AK86" s="526"/>
      <c r="AL86" s="526"/>
      <c r="AM86" s="526"/>
      <c r="AN86" s="526"/>
      <c r="AO86" s="526"/>
      <c r="AP86" s="526"/>
      <c r="AQ86" s="526"/>
      <c r="AR86" s="526"/>
      <c r="AS86" s="526"/>
      <c r="AT86" s="526"/>
      <c r="AU86" s="526"/>
      <c r="AV86" s="526"/>
      <c r="AW86" s="526"/>
      <c r="AX86" s="526"/>
      <c r="AY86" s="527"/>
      <c r="AZ86" s="466">
        <f>IF(Ergebniseingabe!AY81="","",Ergebniseingabe!AY81)</f>
      </c>
      <c r="BA86" s="467"/>
      <c r="BB86" s="467"/>
      <c r="BC86" s="463">
        <f>IF(Ergebniseingabe!BB81="","",Ergebniseingabe!BB81)</f>
      </c>
      <c r="BD86" s="463"/>
      <c r="BE86" s="377">
        <f>IF(Ergebniseingabe!BD81="","",Ergebniseingabe!BD81)</f>
      </c>
      <c r="BF86" s="378"/>
      <c r="BG86" s="378"/>
      <c r="BH86" s="379"/>
      <c r="BI86" s="5"/>
      <c r="BJ86" s="5"/>
      <c r="BK86" s="5"/>
      <c r="BL86" s="5"/>
      <c r="BM86" s="5"/>
      <c r="BN86" s="5"/>
      <c r="BO86" s="5"/>
      <c r="BP86" s="70"/>
      <c r="BQ86" s="70"/>
      <c r="BR86" s="70"/>
      <c r="BS86" s="70"/>
      <c r="BT86" s="70"/>
      <c r="BU86" s="4"/>
      <c r="BV86" s="4"/>
      <c r="BW86" s="48"/>
      <c r="BX86" s="71"/>
      <c r="BY86" s="71"/>
      <c r="BZ86" s="71"/>
      <c r="CA86" s="71"/>
      <c r="CB86" s="71"/>
      <c r="CC86" s="71"/>
      <c r="CD86" s="8"/>
      <c r="CE86" s="8"/>
      <c r="CF86" s="8"/>
      <c r="CG86" s="8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</row>
    <row r="87" spans="3:119" ht="11.25" customHeight="1" thickBot="1">
      <c r="C87" s="472"/>
      <c r="D87" s="473"/>
      <c r="E87" s="477"/>
      <c r="F87" s="478"/>
      <c r="G87" s="478"/>
      <c r="H87" s="479"/>
      <c r="I87" s="411" t="s">
        <v>28</v>
      </c>
      <c r="J87" s="409"/>
      <c r="K87" s="409"/>
      <c r="L87" s="409"/>
      <c r="M87" s="409"/>
      <c r="N87" s="409"/>
      <c r="O87" s="409"/>
      <c r="P87" s="409"/>
      <c r="Q87" s="409"/>
      <c r="R87" s="409"/>
      <c r="S87" s="409"/>
      <c r="T87" s="409"/>
      <c r="U87" s="409"/>
      <c r="V87" s="409"/>
      <c r="W87" s="409"/>
      <c r="X87" s="409"/>
      <c r="Y87" s="409"/>
      <c r="Z87" s="409"/>
      <c r="AA87" s="409"/>
      <c r="AB87" s="409"/>
      <c r="AC87" s="409"/>
      <c r="AD87" s="68"/>
      <c r="AE87" s="409" t="s">
        <v>29</v>
      </c>
      <c r="AF87" s="409"/>
      <c r="AG87" s="409"/>
      <c r="AH87" s="409"/>
      <c r="AI87" s="409"/>
      <c r="AJ87" s="409"/>
      <c r="AK87" s="409"/>
      <c r="AL87" s="409"/>
      <c r="AM87" s="409"/>
      <c r="AN87" s="409"/>
      <c r="AO87" s="409"/>
      <c r="AP87" s="409"/>
      <c r="AQ87" s="409"/>
      <c r="AR87" s="409"/>
      <c r="AS87" s="409"/>
      <c r="AT87" s="409"/>
      <c r="AU87" s="409"/>
      <c r="AV87" s="409"/>
      <c r="AW87" s="409"/>
      <c r="AX87" s="409"/>
      <c r="AY87" s="410"/>
      <c r="AZ87" s="374"/>
      <c r="BA87" s="375"/>
      <c r="BB87" s="375"/>
      <c r="BC87" s="375"/>
      <c r="BD87" s="375"/>
      <c r="BE87" s="374"/>
      <c r="BF87" s="375"/>
      <c r="BG87" s="375"/>
      <c r="BH87" s="376"/>
      <c r="BI87" s="5"/>
      <c r="BJ87" s="5"/>
      <c r="BK87" s="5"/>
      <c r="BL87" s="5"/>
      <c r="BM87" s="5"/>
      <c r="BN87" s="5"/>
      <c r="BO87" s="5"/>
      <c r="BP87" s="70"/>
      <c r="BQ87" s="70"/>
      <c r="BR87" s="70"/>
      <c r="BS87" s="70"/>
      <c r="BT87" s="70"/>
      <c r="BU87" s="4"/>
      <c r="BV87" s="4"/>
      <c r="BW87" s="48"/>
      <c r="BX87" s="71"/>
      <c r="BY87" s="71"/>
      <c r="BZ87" s="71"/>
      <c r="CA87" s="71"/>
      <c r="CB87" s="71"/>
      <c r="CC87" s="71"/>
      <c r="CD87" s="8"/>
      <c r="CE87" s="8"/>
      <c r="CF87" s="8"/>
      <c r="CG87" s="8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</row>
    <row r="88" spans="59:119" ht="7.5" customHeight="1" thickBot="1">
      <c r="BG88" s="7"/>
      <c r="BH88" s="69"/>
      <c r="BI88" s="7"/>
      <c r="BJ88" s="7"/>
      <c r="BK88" s="5"/>
      <c r="BL88" s="5"/>
      <c r="BM88" s="5"/>
      <c r="BN88" s="5"/>
      <c r="BO88" s="5"/>
      <c r="BP88" s="70"/>
      <c r="BQ88" s="70"/>
      <c r="BR88" s="70"/>
      <c r="BS88" s="70"/>
      <c r="BT88" s="70"/>
      <c r="BU88" s="4"/>
      <c r="BV88" s="4"/>
      <c r="BW88" s="4"/>
      <c r="BX88" s="70"/>
      <c r="BY88" s="70"/>
      <c r="BZ88" s="71"/>
      <c r="CA88" s="71"/>
      <c r="CB88" s="71"/>
      <c r="CC88" s="71"/>
      <c r="CD88" s="71"/>
      <c r="CE88" s="71"/>
      <c r="CF88" s="71"/>
      <c r="CG88" s="8"/>
      <c r="CH88" s="8"/>
      <c r="CI88" s="8"/>
      <c r="CJ88" s="8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</row>
    <row r="89" spans="3:119" ht="20.25" customHeight="1" thickBot="1">
      <c r="C89" s="482" t="s">
        <v>9</v>
      </c>
      <c r="D89" s="483"/>
      <c r="E89" s="465" t="s">
        <v>52</v>
      </c>
      <c r="F89" s="480"/>
      <c r="G89" s="480"/>
      <c r="H89" s="481"/>
      <c r="I89" s="465" t="s">
        <v>30</v>
      </c>
      <c r="J89" s="480"/>
      <c r="K89" s="480"/>
      <c r="L89" s="480"/>
      <c r="M89" s="480"/>
      <c r="N89" s="480"/>
      <c r="O89" s="480"/>
      <c r="P89" s="480"/>
      <c r="Q89" s="480"/>
      <c r="R89" s="480"/>
      <c r="S89" s="480"/>
      <c r="T89" s="480"/>
      <c r="U89" s="480"/>
      <c r="V89" s="480"/>
      <c r="W89" s="480"/>
      <c r="X89" s="480"/>
      <c r="Y89" s="480"/>
      <c r="Z89" s="480"/>
      <c r="AA89" s="480"/>
      <c r="AB89" s="480"/>
      <c r="AC89" s="480"/>
      <c r="AD89" s="480"/>
      <c r="AE89" s="480"/>
      <c r="AF89" s="480"/>
      <c r="AG89" s="480"/>
      <c r="AH89" s="480"/>
      <c r="AI89" s="480"/>
      <c r="AJ89" s="480"/>
      <c r="AK89" s="480"/>
      <c r="AL89" s="480"/>
      <c r="AM89" s="480"/>
      <c r="AN89" s="480"/>
      <c r="AO89" s="480"/>
      <c r="AP89" s="480"/>
      <c r="AQ89" s="480"/>
      <c r="AR89" s="480"/>
      <c r="AS89" s="480"/>
      <c r="AT89" s="480"/>
      <c r="AU89" s="480"/>
      <c r="AV89" s="480"/>
      <c r="AW89" s="480"/>
      <c r="AX89" s="480"/>
      <c r="AY89" s="481"/>
      <c r="AZ89" s="464" t="s">
        <v>12</v>
      </c>
      <c r="BA89" s="464"/>
      <c r="BB89" s="464"/>
      <c r="BC89" s="464"/>
      <c r="BD89" s="465"/>
      <c r="BE89" s="371"/>
      <c r="BF89" s="372"/>
      <c r="BG89" s="372"/>
      <c r="BH89" s="373"/>
      <c r="BI89" s="5"/>
      <c r="BJ89" s="5"/>
      <c r="BK89" s="5"/>
      <c r="BL89" s="5"/>
      <c r="BM89" s="5"/>
      <c r="BN89" s="5"/>
      <c r="BO89" s="5"/>
      <c r="BP89" s="70"/>
      <c r="BQ89" s="70"/>
      <c r="BR89" s="70"/>
      <c r="BS89" s="70"/>
      <c r="BT89" s="70"/>
      <c r="BU89" s="4"/>
      <c r="BV89" s="4"/>
      <c r="BW89" s="48"/>
      <c r="BX89" s="71"/>
      <c r="BY89" s="71"/>
      <c r="BZ89" s="71"/>
      <c r="CA89" s="71"/>
      <c r="CB89" s="71"/>
      <c r="CC89" s="71"/>
      <c r="CD89" s="8"/>
      <c r="CE89" s="8"/>
      <c r="CF89" s="8"/>
      <c r="CG89" s="8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</row>
    <row r="90" spans="3:119" ht="18" customHeight="1">
      <c r="C90" s="470">
        <v>22</v>
      </c>
      <c r="D90" s="471"/>
      <c r="E90" s="474">
        <f>Ergebniseingabe!D85</f>
        <v>0.5631944444444439</v>
      </c>
      <c r="F90" s="475"/>
      <c r="G90" s="475"/>
      <c r="H90" s="476"/>
      <c r="I90" s="528" t="str">
        <f>Ergebniseingabe!H85</f>
        <v>SV Adler Dellbrück F2</v>
      </c>
      <c r="J90" s="526"/>
      <c r="K90" s="526"/>
      <c r="L90" s="526"/>
      <c r="M90" s="526"/>
      <c r="N90" s="526"/>
      <c r="O90" s="526"/>
      <c r="P90" s="526"/>
      <c r="Q90" s="526"/>
      <c r="R90" s="526"/>
      <c r="S90" s="526"/>
      <c r="T90" s="526"/>
      <c r="U90" s="526"/>
      <c r="V90" s="526"/>
      <c r="W90" s="526"/>
      <c r="X90" s="526"/>
      <c r="Y90" s="526"/>
      <c r="Z90" s="526"/>
      <c r="AA90" s="526"/>
      <c r="AB90" s="526"/>
      <c r="AC90" s="526"/>
      <c r="AD90" s="67" t="s">
        <v>14</v>
      </c>
      <c r="AE90" s="526" t="str">
        <f>Ergebniseingabe!AD85</f>
        <v>FC Viktoria Köln F2</v>
      </c>
      <c r="AF90" s="526"/>
      <c r="AG90" s="526"/>
      <c r="AH90" s="526"/>
      <c r="AI90" s="526"/>
      <c r="AJ90" s="526"/>
      <c r="AK90" s="526"/>
      <c r="AL90" s="526"/>
      <c r="AM90" s="526"/>
      <c r="AN90" s="526"/>
      <c r="AO90" s="526"/>
      <c r="AP90" s="526"/>
      <c r="AQ90" s="526"/>
      <c r="AR90" s="526"/>
      <c r="AS90" s="526"/>
      <c r="AT90" s="526"/>
      <c r="AU90" s="526"/>
      <c r="AV90" s="526"/>
      <c r="AW90" s="526"/>
      <c r="AX90" s="526"/>
      <c r="AY90" s="527"/>
      <c r="AZ90" s="466">
        <f>IF(Ergebniseingabe!AY85="","",Ergebniseingabe!AY85)</f>
      </c>
      <c r="BA90" s="467"/>
      <c r="BB90" s="467"/>
      <c r="BC90" s="463">
        <f>IF(Ergebniseingabe!BB85="","",Ergebniseingabe!BB85)</f>
      </c>
      <c r="BD90" s="463"/>
      <c r="BE90" s="377">
        <f>IF(Ergebniseingabe!BD85="","",Ergebniseingabe!BD85)</f>
      </c>
      <c r="BF90" s="378"/>
      <c r="BG90" s="378"/>
      <c r="BH90" s="379"/>
      <c r="BI90" s="5"/>
      <c r="BJ90" s="5"/>
      <c r="BK90" s="5"/>
      <c r="BL90" s="5"/>
      <c r="BM90" s="5"/>
      <c r="BN90" s="5"/>
      <c r="BO90" s="5"/>
      <c r="BP90" s="70"/>
      <c r="BQ90" s="70"/>
      <c r="BR90" s="70"/>
      <c r="BS90" s="70"/>
      <c r="BT90" s="70"/>
      <c r="BU90" s="4"/>
      <c r="BV90" s="4"/>
      <c r="BW90" s="48"/>
      <c r="BX90" s="71"/>
      <c r="BY90" s="71"/>
      <c r="BZ90" s="71"/>
      <c r="CA90" s="71"/>
      <c r="CB90" s="71"/>
      <c r="CC90" s="71"/>
      <c r="CD90" s="8"/>
      <c r="CE90" s="8"/>
      <c r="CF90" s="8"/>
      <c r="CG90" s="8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</row>
    <row r="91" spans="3:119" ht="11.25" customHeight="1" thickBot="1">
      <c r="C91" s="472"/>
      <c r="D91" s="473"/>
      <c r="E91" s="477"/>
      <c r="F91" s="478"/>
      <c r="G91" s="478"/>
      <c r="H91" s="479"/>
      <c r="I91" s="411" t="s">
        <v>31</v>
      </c>
      <c r="J91" s="409"/>
      <c r="K91" s="409"/>
      <c r="L91" s="409"/>
      <c r="M91" s="409"/>
      <c r="N91" s="409"/>
      <c r="O91" s="409"/>
      <c r="P91" s="409"/>
      <c r="Q91" s="409"/>
      <c r="R91" s="409"/>
      <c r="S91" s="409"/>
      <c r="T91" s="409"/>
      <c r="U91" s="409"/>
      <c r="V91" s="409"/>
      <c r="W91" s="409"/>
      <c r="X91" s="409"/>
      <c r="Y91" s="409"/>
      <c r="Z91" s="409"/>
      <c r="AA91" s="409"/>
      <c r="AB91" s="409"/>
      <c r="AC91" s="409"/>
      <c r="AD91" s="68"/>
      <c r="AE91" s="409" t="s">
        <v>32</v>
      </c>
      <c r="AF91" s="409"/>
      <c r="AG91" s="409"/>
      <c r="AH91" s="409"/>
      <c r="AI91" s="409"/>
      <c r="AJ91" s="409"/>
      <c r="AK91" s="409"/>
      <c r="AL91" s="409"/>
      <c r="AM91" s="409"/>
      <c r="AN91" s="409"/>
      <c r="AO91" s="409"/>
      <c r="AP91" s="409"/>
      <c r="AQ91" s="409"/>
      <c r="AR91" s="409"/>
      <c r="AS91" s="409"/>
      <c r="AT91" s="409"/>
      <c r="AU91" s="409"/>
      <c r="AV91" s="409"/>
      <c r="AW91" s="409"/>
      <c r="AX91" s="409"/>
      <c r="AY91" s="410"/>
      <c r="AZ91" s="374"/>
      <c r="BA91" s="375"/>
      <c r="BB91" s="375"/>
      <c r="BC91" s="375"/>
      <c r="BD91" s="375"/>
      <c r="BE91" s="374"/>
      <c r="BF91" s="375"/>
      <c r="BG91" s="375"/>
      <c r="BH91" s="376"/>
      <c r="BI91" s="5"/>
      <c r="BJ91" s="5"/>
      <c r="BK91" s="5"/>
      <c r="BL91" s="5"/>
      <c r="BM91" s="5"/>
      <c r="BN91" s="5"/>
      <c r="BO91" s="5"/>
      <c r="BP91" s="70"/>
      <c r="BQ91" s="70"/>
      <c r="BR91" s="70"/>
      <c r="BS91" s="70"/>
      <c r="BT91" s="70"/>
      <c r="BU91" s="4"/>
      <c r="BV91" s="4"/>
      <c r="BW91" s="48"/>
      <c r="BX91" s="71"/>
      <c r="BY91" s="71"/>
      <c r="BZ91" s="71"/>
      <c r="CA91" s="70"/>
      <c r="CB91" s="70"/>
      <c r="CC91" s="70"/>
      <c r="CD91" s="72"/>
      <c r="CE91" s="72"/>
      <c r="CF91" s="72"/>
      <c r="CG91" s="72"/>
      <c r="CH91" s="9"/>
      <c r="CI91" s="9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</row>
    <row r="92" spans="59:124" ht="12" customHeight="1" thickBot="1">
      <c r="BG92" s="7"/>
      <c r="BH92" s="69"/>
      <c r="BI92" s="7"/>
      <c r="BJ92" s="7"/>
      <c r="BK92" s="7"/>
      <c r="BL92" s="7"/>
      <c r="BM92" s="7"/>
      <c r="BN92" s="7"/>
      <c r="BO92" s="5"/>
      <c r="BP92" s="3"/>
      <c r="BQ92" s="3"/>
      <c r="BR92" s="3"/>
      <c r="BS92" s="3"/>
      <c r="BT92" s="3"/>
      <c r="BU92" s="4"/>
      <c r="BV92" s="4"/>
      <c r="BW92" s="4"/>
      <c r="BY92" s="3"/>
      <c r="BZ92" s="3"/>
      <c r="CA92" s="3"/>
      <c r="CB92" s="3"/>
      <c r="CC92" s="3"/>
      <c r="CF92" s="6"/>
      <c r="CG92" s="6"/>
      <c r="CH92" s="3"/>
      <c r="CI92" s="3"/>
      <c r="CJ92" s="3"/>
      <c r="CK92" s="73"/>
      <c r="CL92" s="73"/>
      <c r="CM92" s="73"/>
      <c r="CN92" s="73"/>
      <c r="CO92" s="73"/>
      <c r="CP92" s="73"/>
      <c r="DO92" s="7"/>
      <c r="DP92" s="7"/>
      <c r="DQ92" s="7"/>
      <c r="DR92" s="7"/>
      <c r="DS92" s="7"/>
      <c r="DT92" s="8"/>
    </row>
    <row r="93" spans="3:91" ht="20.25" customHeight="1" thickBot="1">
      <c r="C93" s="502" t="s">
        <v>9</v>
      </c>
      <c r="D93" s="490"/>
      <c r="E93" s="488" t="s">
        <v>52</v>
      </c>
      <c r="F93" s="489"/>
      <c r="G93" s="489"/>
      <c r="H93" s="490"/>
      <c r="I93" s="488" t="s">
        <v>33</v>
      </c>
      <c r="J93" s="489"/>
      <c r="K93" s="489"/>
      <c r="L93" s="489"/>
      <c r="M93" s="489"/>
      <c r="N93" s="489"/>
      <c r="O93" s="489"/>
      <c r="P93" s="489"/>
      <c r="Q93" s="489"/>
      <c r="R93" s="489"/>
      <c r="S93" s="489"/>
      <c r="T93" s="489"/>
      <c r="U93" s="489"/>
      <c r="V93" s="489"/>
      <c r="W93" s="489"/>
      <c r="X93" s="489"/>
      <c r="Y93" s="489"/>
      <c r="Z93" s="489"/>
      <c r="AA93" s="489"/>
      <c r="AB93" s="489"/>
      <c r="AC93" s="489"/>
      <c r="AD93" s="489"/>
      <c r="AE93" s="489"/>
      <c r="AF93" s="489"/>
      <c r="AG93" s="489"/>
      <c r="AH93" s="489"/>
      <c r="AI93" s="489"/>
      <c r="AJ93" s="489"/>
      <c r="AK93" s="489"/>
      <c r="AL93" s="489"/>
      <c r="AM93" s="489"/>
      <c r="AN93" s="489"/>
      <c r="AO93" s="489"/>
      <c r="AP93" s="489"/>
      <c r="AQ93" s="489"/>
      <c r="AR93" s="489"/>
      <c r="AS93" s="489"/>
      <c r="AT93" s="489"/>
      <c r="AU93" s="489"/>
      <c r="AV93" s="489"/>
      <c r="AW93" s="489"/>
      <c r="AX93" s="489"/>
      <c r="AY93" s="490"/>
      <c r="AZ93" s="488" t="s">
        <v>12</v>
      </c>
      <c r="BA93" s="489"/>
      <c r="BB93" s="489"/>
      <c r="BC93" s="489"/>
      <c r="BD93" s="489"/>
      <c r="BE93" s="566"/>
      <c r="BF93" s="567"/>
      <c r="BG93" s="567"/>
      <c r="BH93" s="568"/>
      <c r="BI93" s="5"/>
      <c r="BJ93" s="5"/>
      <c r="BK93" s="5"/>
      <c r="BL93" s="5"/>
      <c r="BM93" s="5"/>
      <c r="BN93" s="5"/>
      <c r="BO93" s="5"/>
      <c r="BP93" s="3"/>
      <c r="BQ93" s="3"/>
      <c r="BR93" s="3"/>
      <c r="BS93" s="3"/>
      <c r="BT93" s="3"/>
      <c r="BU93" s="4"/>
      <c r="BV93" s="4"/>
      <c r="BW93" s="4"/>
      <c r="CC93" s="3"/>
      <c r="CD93" s="3"/>
      <c r="CE93" s="74"/>
      <c r="CF93" s="73"/>
      <c r="CG93" s="73"/>
      <c r="CH93" s="73"/>
      <c r="CI93" s="73"/>
      <c r="CJ93" s="73"/>
      <c r="CK93" s="73"/>
      <c r="CL93" s="2"/>
      <c r="CM93" s="2"/>
    </row>
    <row r="94" spans="3:91" ht="18" customHeight="1">
      <c r="C94" s="470">
        <v>23</v>
      </c>
      <c r="D94" s="471"/>
      <c r="E94" s="474">
        <f>Ergebniseingabe!D89</f>
        <v>0.5708333333333327</v>
      </c>
      <c r="F94" s="475"/>
      <c r="G94" s="475"/>
      <c r="H94" s="476"/>
      <c r="I94" s="528" t="str">
        <f>Ergebniseingabe!H89</f>
        <v> </v>
      </c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526"/>
      <c r="Y94" s="526"/>
      <c r="Z94" s="526"/>
      <c r="AA94" s="526"/>
      <c r="AB94" s="526"/>
      <c r="AC94" s="526"/>
      <c r="AD94" s="67" t="s">
        <v>14</v>
      </c>
      <c r="AE94" s="526" t="str">
        <f>Ergebniseingabe!AD89</f>
        <v> </v>
      </c>
      <c r="AF94" s="526"/>
      <c r="AG94" s="526"/>
      <c r="AH94" s="526"/>
      <c r="AI94" s="526"/>
      <c r="AJ94" s="526"/>
      <c r="AK94" s="526"/>
      <c r="AL94" s="526"/>
      <c r="AM94" s="526"/>
      <c r="AN94" s="526"/>
      <c r="AO94" s="526"/>
      <c r="AP94" s="526"/>
      <c r="AQ94" s="526"/>
      <c r="AR94" s="526"/>
      <c r="AS94" s="526"/>
      <c r="AT94" s="526"/>
      <c r="AU94" s="526"/>
      <c r="AV94" s="526"/>
      <c r="AW94" s="526"/>
      <c r="AX94" s="526"/>
      <c r="AY94" s="527"/>
      <c r="AZ94" s="466">
        <f>IF(Ergebniseingabe!AY89="","",Ergebniseingabe!AY89)</f>
      </c>
      <c r="BA94" s="467"/>
      <c r="BB94" s="467"/>
      <c r="BC94" s="463">
        <f>IF(Ergebniseingabe!BB89="","",Ergebniseingabe!BB89)</f>
      </c>
      <c r="BD94" s="463"/>
      <c r="BE94" s="563">
        <f>IF(Ergebniseingabe!BD89="","",Ergebniseingabe!BD89)</f>
      </c>
      <c r="BF94" s="564"/>
      <c r="BG94" s="564"/>
      <c r="BH94" s="565"/>
      <c r="BI94" s="5"/>
      <c r="BJ94" s="5"/>
      <c r="BK94" s="5"/>
      <c r="BL94" s="5"/>
      <c r="BM94" s="5"/>
      <c r="BN94" s="5"/>
      <c r="BO94" s="5"/>
      <c r="BP94" s="3"/>
      <c r="BQ94" s="3"/>
      <c r="BR94" s="3"/>
      <c r="BS94" s="3"/>
      <c r="BT94" s="3"/>
      <c r="BU94" s="4"/>
      <c r="BV94" s="4"/>
      <c r="BW94" s="4"/>
      <c r="CC94" s="3"/>
      <c r="CD94" s="3"/>
      <c r="CE94" s="74"/>
      <c r="CF94" s="73"/>
      <c r="CG94" s="73"/>
      <c r="CH94" s="73"/>
      <c r="CI94" s="73"/>
      <c r="CJ94" s="73"/>
      <c r="CK94" s="73"/>
      <c r="CL94" s="2"/>
      <c r="CM94" s="2"/>
    </row>
    <row r="95" spans="3:91" ht="11.25" customHeight="1" thickBot="1">
      <c r="C95" s="472"/>
      <c r="D95" s="473"/>
      <c r="E95" s="477"/>
      <c r="F95" s="478"/>
      <c r="G95" s="478"/>
      <c r="H95" s="479"/>
      <c r="I95" s="411" t="s">
        <v>34</v>
      </c>
      <c r="J95" s="409"/>
      <c r="K95" s="409"/>
      <c r="L95" s="409"/>
      <c r="M95" s="409"/>
      <c r="N95" s="409"/>
      <c r="O95" s="409"/>
      <c r="P95" s="409"/>
      <c r="Q95" s="409"/>
      <c r="R95" s="409"/>
      <c r="S95" s="409"/>
      <c r="T95" s="409"/>
      <c r="U95" s="409"/>
      <c r="V95" s="409"/>
      <c r="W95" s="409"/>
      <c r="X95" s="409"/>
      <c r="Y95" s="409"/>
      <c r="Z95" s="409"/>
      <c r="AA95" s="409"/>
      <c r="AB95" s="409"/>
      <c r="AC95" s="409"/>
      <c r="AD95" s="68"/>
      <c r="AE95" s="409" t="s">
        <v>35</v>
      </c>
      <c r="AF95" s="409"/>
      <c r="AG95" s="409"/>
      <c r="AH95" s="409"/>
      <c r="AI95" s="409"/>
      <c r="AJ95" s="409"/>
      <c r="AK95" s="409"/>
      <c r="AL95" s="409"/>
      <c r="AM95" s="409"/>
      <c r="AN95" s="409"/>
      <c r="AO95" s="409"/>
      <c r="AP95" s="409"/>
      <c r="AQ95" s="409"/>
      <c r="AR95" s="409"/>
      <c r="AS95" s="409"/>
      <c r="AT95" s="409"/>
      <c r="AU95" s="409"/>
      <c r="AV95" s="409"/>
      <c r="AW95" s="409"/>
      <c r="AX95" s="409"/>
      <c r="AY95" s="410"/>
      <c r="AZ95" s="503"/>
      <c r="BA95" s="439"/>
      <c r="BB95" s="439"/>
      <c r="BC95" s="439"/>
      <c r="BD95" s="439"/>
      <c r="BE95" s="560"/>
      <c r="BF95" s="561"/>
      <c r="BG95" s="561"/>
      <c r="BH95" s="562"/>
      <c r="BI95" s="5"/>
      <c r="BJ95" s="5"/>
      <c r="BK95" s="5"/>
      <c r="BL95" s="5"/>
      <c r="BM95" s="5"/>
      <c r="BN95" s="5"/>
      <c r="BO95" s="5"/>
      <c r="BP95" s="3"/>
      <c r="BQ95" s="3"/>
      <c r="BR95" s="3"/>
      <c r="BS95" s="3"/>
      <c r="BT95" s="3"/>
      <c r="BU95" s="4"/>
      <c r="BV95" s="4"/>
      <c r="BW95" s="4"/>
      <c r="CL95" s="2"/>
      <c r="CM95" s="2"/>
    </row>
    <row r="96" spans="59:122" ht="9.75" customHeight="1" thickBot="1">
      <c r="BG96" s="7"/>
      <c r="BH96" s="69"/>
      <c r="BI96" s="5"/>
      <c r="BJ96" s="5"/>
      <c r="BK96" s="5"/>
      <c r="BL96" s="5"/>
      <c r="BM96" s="5"/>
      <c r="BN96" s="5"/>
      <c r="BO96" s="5"/>
      <c r="BP96" s="3"/>
      <c r="BQ96" s="3"/>
      <c r="BR96" s="3"/>
      <c r="BS96" s="3"/>
      <c r="BT96" s="3"/>
      <c r="BU96" s="4"/>
      <c r="BV96" s="4"/>
      <c r="BW96" s="4"/>
      <c r="BY96" s="3"/>
      <c r="BZ96" s="3"/>
      <c r="CA96" s="3"/>
      <c r="CF96" s="6"/>
      <c r="CG96" s="6"/>
      <c r="CH96" s="6"/>
      <c r="CL96" s="2"/>
      <c r="CM96" s="2"/>
      <c r="CN96" s="2"/>
      <c r="CO96" s="2"/>
      <c r="CP96" s="2"/>
      <c r="DO96" s="7"/>
      <c r="DP96" s="7"/>
      <c r="DQ96" s="7"/>
      <c r="DR96" s="8"/>
    </row>
    <row r="97" spans="3:91" ht="20.25" customHeight="1" thickBot="1">
      <c r="C97" s="502" t="s">
        <v>9</v>
      </c>
      <c r="D97" s="490"/>
      <c r="E97" s="488" t="s">
        <v>52</v>
      </c>
      <c r="F97" s="489"/>
      <c r="G97" s="489"/>
      <c r="H97" s="490"/>
      <c r="I97" s="488" t="s">
        <v>36</v>
      </c>
      <c r="J97" s="489"/>
      <c r="K97" s="489"/>
      <c r="L97" s="489"/>
      <c r="M97" s="489"/>
      <c r="N97" s="489"/>
      <c r="O97" s="489"/>
      <c r="P97" s="489"/>
      <c r="Q97" s="489"/>
      <c r="R97" s="489"/>
      <c r="S97" s="489"/>
      <c r="T97" s="489"/>
      <c r="U97" s="489"/>
      <c r="V97" s="489"/>
      <c r="W97" s="489"/>
      <c r="X97" s="489"/>
      <c r="Y97" s="489"/>
      <c r="Z97" s="489"/>
      <c r="AA97" s="489"/>
      <c r="AB97" s="489"/>
      <c r="AC97" s="489"/>
      <c r="AD97" s="489"/>
      <c r="AE97" s="489"/>
      <c r="AF97" s="489"/>
      <c r="AG97" s="489"/>
      <c r="AH97" s="489"/>
      <c r="AI97" s="489"/>
      <c r="AJ97" s="489"/>
      <c r="AK97" s="489"/>
      <c r="AL97" s="489"/>
      <c r="AM97" s="489"/>
      <c r="AN97" s="489"/>
      <c r="AO97" s="489"/>
      <c r="AP97" s="489"/>
      <c r="AQ97" s="489"/>
      <c r="AR97" s="489"/>
      <c r="AS97" s="489"/>
      <c r="AT97" s="489"/>
      <c r="AU97" s="489"/>
      <c r="AV97" s="489"/>
      <c r="AW97" s="489"/>
      <c r="AX97" s="489"/>
      <c r="AY97" s="490"/>
      <c r="AZ97" s="488" t="s">
        <v>12</v>
      </c>
      <c r="BA97" s="489"/>
      <c r="BB97" s="489"/>
      <c r="BC97" s="489"/>
      <c r="BD97" s="489"/>
      <c r="BE97" s="566"/>
      <c r="BF97" s="567"/>
      <c r="BG97" s="567"/>
      <c r="BH97" s="568"/>
      <c r="BI97" s="5"/>
      <c r="BJ97" s="5"/>
      <c r="BK97" s="5"/>
      <c r="BL97" s="5"/>
      <c r="BM97" s="5"/>
      <c r="BN97" s="5"/>
      <c r="BO97" s="5"/>
      <c r="BP97" s="3"/>
      <c r="BQ97" s="3"/>
      <c r="BR97" s="3"/>
      <c r="BS97" s="3"/>
      <c r="BT97" s="3"/>
      <c r="BU97" s="4"/>
      <c r="BV97" s="4"/>
      <c r="BW97" s="4"/>
      <c r="CL97" s="2"/>
      <c r="CM97" s="2"/>
    </row>
    <row r="98" spans="3:91" ht="18" customHeight="1">
      <c r="C98" s="470">
        <v>24</v>
      </c>
      <c r="D98" s="471"/>
      <c r="E98" s="474">
        <f>Ergebniseingabe!D93</f>
        <v>0.5784722222222216</v>
      </c>
      <c r="F98" s="475"/>
      <c r="G98" s="475"/>
      <c r="H98" s="476"/>
      <c r="I98" s="528" t="str">
        <f>Ergebniseingabe!H93</f>
        <v> </v>
      </c>
      <c r="J98" s="526"/>
      <c r="K98" s="526"/>
      <c r="L98" s="526"/>
      <c r="M98" s="526"/>
      <c r="N98" s="526"/>
      <c r="O98" s="526"/>
      <c r="P98" s="526"/>
      <c r="Q98" s="526"/>
      <c r="R98" s="526"/>
      <c r="S98" s="526"/>
      <c r="T98" s="526"/>
      <c r="U98" s="526"/>
      <c r="V98" s="526"/>
      <c r="W98" s="526"/>
      <c r="X98" s="526"/>
      <c r="Y98" s="526"/>
      <c r="Z98" s="526"/>
      <c r="AA98" s="526"/>
      <c r="AB98" s="526"/>
      <c r="AC98" s="526"/>
      <c r="AD98" s="67" t="s">
        <v>14</v>
      </c>
      <c r="AE98" s="526" t="str">
        <f>Ergebniseingabe!AD93</f>
        <v> </v>
      </c>
      <c r="AF98" s="526"/>
      <c r="AG98" s="526"/>
      <c r="AH98" s="526"/>
      <c r="AI98" s="526"/>
      <c r="AJ98" s="526"/>
      <c r="AK98" s="526"/>
      <c r="AL98" s="526"/>
      <c r="AM98" s="526"/>
      <c r="AN98" s="526"/>
      <c r="AO98" s="526"/>
      <c r="AP98" s="526"/>
      <c r="AQ98" s="526"/>
      <c r="AR98" s="526"/>
      <c r="AS98" s="526"/>
      <c r="AT98" s="526"/>
      <c r="AU98" s="526"/>
      <c r="AV98" s="526"/>
      <c r="AW98" s="526"/>
      <c r="AX98" s="526"/>
      <c r="AY98" s="527"/>
      <c r="AZ98" s="466">
        <f>IF(Ergebniseingabe!AY93="","",Ergebniseingabe!AY93)</f>
      </c>
      <c r="BA98" s="467"/>
      <c r="BB98" s="467"/>
      <c r="BC98" s="463">
        <f>IF(Ergebniseingabe!BB93="","",Ergebniseingabe!BB93)</f>
      </c>
      <c r="BD98" s="463"/>
      <c r="BE98" s="563">
        <f>IF(Ergebniseingabe!BD93="","",Ergebniseingabe!BD93)</f>
      </c>
      <c r="BF98" s="564"/>
      <c r="BG98" s="564"/>
      <c r="BH98" s="565"/>
      <c r="BI98" s="5"/>
      <c r="BJ98" s="5"/>
      <c r="BK98" s="5"/>
      <c r="BL98" s="5"/>
      <c r="BM98" s="5"/>
      <c r="BN98" s="5"/>
      <c r="BO98" s="5"/>
      <c r="BP98" s="3"/>
      <c r="BQ98" s="3"/>
      <c r="BR98" s="3"/>
      <c r="BS98" s="3"/>
      <c r="BT98" s="3"/>
      <c r="BU98" s="4"/>
      <c r="BV98" s="4"/>
      <c r="BW98" s="4"/>
      <c r="CL98" s="2"/>
      <c r="CM98" s="2"/>
    </row>
    <row r="99" spans="3:91" ht="11.25" customHeight="1" thickBot="1">
      <c r="C99" s="472"/>
      <c r="D99" s="473"/>
      <c r="E99" s="477"/>
      <c r="F99" s="478"/>
      <c r="G99" s="478"/>
      <c r="H99" s="479"/>
      <c r="I99" s="411" t="s">
        <v>37</v>
      </c>
      <c r="J99" s="409"/>
      <c r="K99" s="409"/>
      <c r="L99" s="409"/>
      <c r="M99" s="409"/>
      <c r="N99" s="409"/>
      <c r="O99" s="409"/>
      <c r="P99" s="409"/>
      <c r="Q99" s="409"/>
      <c r="R99" s="409"/>
      <c r="S99" s="409"/>
      <c r="T99" s="409"/>
      <c r="U99" s="409"/>
      <c r="V99" s="409"/>
      <c r="W99" s="409"/>
      <c r="X99" s="409"/>
      <c r="Y99" s="409"/>
      <c r="Z99" s="409"/>
      <c r="AA99" s="409"/>
      <c r="AB99" s="409"/>
      <c r="AC99" s="409"/>
      <c r="AD99" s="68"/>
      <c r="AE99" s="409" t="s">
        <v>38</v>
      </c>
      <c r="AF99" s="409"/>
      <c r="AG99" s="409"/>
      <c r="AH99" s="409"/>
      <c r="AI99" s="409"/>
      <c r="AJ99" s="409"/>
      <c r="AK99" s="409"/>
      <c r="AL99" s="409"/>
      <c r="AM99" s="409"/>
      <c r="AN99" s="409"/>
      <c r="AO99" s="409"/>
      <c r="AP99" s="409"/>
      <c r="AQ99" s="409"/>
      <c r="AR99" s="409"/>
      <c r="AS99" s="409"/>
      <c r="AT99" s="409"/>
      <c r="AU99" s="409"/>
      <c r="AV99" s="409"/>
      <c r="AW99" s="409"/>
      <c r="AX99" s="409"/>
      <c r="AY99" s="410"/>
      <c r="AZ99" s="503"/>
      <c r="BA99" s="439"/>
      <c r="BB99" s="439"/>
      <c r="BC99" s="439"/>
      <c r="BD99" s="439"/>
      <c r="BE99" s="560"/>
      <c r="BF99" s="561"/>
      <c r="BG99" s="561"/>
      <c r="BH99" s="562"/>
      <c r="BI99" s="5"/>
      <c r="BJ99" s="5"/>
      <c r="BK99" s="5"/>
      <c r="BL99" s="5"/>
      <c r="BM99" s="5"/>
      <c r="BN99" s="5"/>
      <c r="BO99" s="5"/>
      <c r="BP99" s="3"/>
      <c r="BQ99" s="3"/>
      <c r="BR99" s="3"/>
      <c r="BS99" s="3"/>
      <c r="BT99" s="3"/>
      <c r="BU99" s="4"/>
      <c r="BV99" s="4"/>
      <c r="BW99" s="4"/>
      <c r="CL99" s="2"/>
      <c r="CM99" s="2"/>
    </row>
    <row r="100" spans="61:124" ht="12.75">
      <c r="BI100" s="1"/>
      <c r="BJ100" s="1"/>
      <c r="BK100" s="1"/>
      <c r="BL100" s="1"/>
      <c r="BM100" s="1"/>
      <c r="BN100" s="2"/>
      <c r="BO100" s="3"/>
      <c r="BP100" s="4"/>
      <c r="BQ100" s="4"/>
      <c r="BR100" s="4"/>
      <c r="BS100" s="4"/>
      <c r="BT100" s="4"/>
      <c r="BV100" s="5"/>
      <c r="BW100" s="5"/>
      <c r="BX100" s="5"/>
      <c r="BY100" s="5"/>
      <c r="BZ100" s="3"/>
      <c r="CA100" s="3"/>
      <c r="CB100" s="3"/>
      <c r="CC100" s="3"/>
      <c r="CF100" s="6"/>
      <c r="CG100" s="6"/>
      <c r="CH100" s="6"/>
      <c r="CI100" s="6"/>
      <c r="CJ100" s="6"/>
      <c r="CL100" s="2"/>
      <c r="CM100" s="2"/>
      <c r="CN100" s="2"/>
      <c r="CO100" s="2"/>
      <c r="CP100" s="2"/>
      <c r="DO100" s="7"/>
      <c r="DP100" s="7"/>
      <c r="DQ100" s="7"/>
      <c r="DR100" s="7"/>
      <c r="DS100" s="7"/>
      <c r="DT100" s="8"/>
    </row>
    <row r="101" spans="61:124" ht="12.75">
      <c r="BI101" s="1"/>
      <c r="BJ101" s="1"/>
      <c r="BK101" s="1"/>
      <c r="BL101" s="1"/>
      <c r="BM101" s="1"/>
      <c r="BN101" s="2"/>
      <c r="BO101" s="2"/>
      <c r="BP101" s="69"/>
      <c r="BQ101" s="69"/>
      <c r="BR101" s="69"/>
      <c r="BS101" s="69"/>
      <c r="BT101" s="69"/>
      <c r="BU101" s="7"/>
      <c r="BV101" s="7"/>
      <c r="BW101" s="7"/>
      <c r="BX101" s="7"/>
      <c r="BY101" s="7"/>
      <c r="BZ101" s="2"/>
      <c r="CA101" s="2"/>
      <c r="CB101" s="2"/>
      <c r="CC101" s="2"/>
      <c r="CF101" s="6"/>
      <c r="CG101" s="6"/>
      <c r="CH101" s="6"/>
      <c r="CI101" s="6"/>
      <c r="CJ101" s="6"/>
      <c r="CL101" s="2"/>
      <c r="CM101" s="2"/>
      <c r="CN101" s="2"/>
      <c r="CO101" s="2"/>
      <c r="CP101" s="2"/>
      <c r="DO101" s="7"/>
      <c r="DP101" s="7"/>
      <c r="DQ101" s="7"/>
      <c r="DR101" s="7"/>
      <c r="DS101" s="7"/>
      <c r="DT101" s="8"/>
    </row>
    <row r="102" spans="3:123" s="41" customFormat="1" ht="13.5">
      <c r="C102" s="46" t="s">
        <v>39</v>
      </c>
      <c r="BN102" s="35"/>
      <c r="BO102" s="35"/>
      <c r="BP102" s="76"/>
      <c r="BQ102" s="76"/>
      <c r="BR102" s="76"/>
      <c r="BS102" s="76"/>
      <c r="BT102" s="76"/>
      <c r="BU102" s="40"/>
      <c r="BV102" s="40"/>
      <c r="BW102" s="40"/>
      <c r="BX102" s="40"/>
      <c r="BY102" s="40"/>
      <c r="BZ102" s="35"/>
      <c r="CA102" s="35"/>
      <c r="CB102" s="35"/>
      <c r="CC102" s="35"/>
      <c r="CD102" s="39"/>
      <c r="CE102" s="39"/>
      <c r="CF102" s="39"/>
      <c r="CG102" s="39"/>
      <c r="CH102" s="39"/>
      <c r="CI102" s="39"/>
      <c r="CJ102" s="39"/>
      <c r="CK102" s="35"/>
      <c r="CL102" s="35"/>
      <c r="CM102" s="35"/>
      <c r="CN102" s="35"/>
      <c r="CO102" s="35"/>
      <c r="CP102" s="35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</row>
    <row r="103" spans="61:124" ht="13.5" thickBot="1">
      <c r="BI103" s="1"/>
      <c r="BJ103" s="1"/>
      <c r="BK103" s="1"/>
      <c r="BL103" s="1"/>
      <c r="BM103" s="1"/>
      <c r="BN103" s="2"/>
      <c r="BO103" s="3"/>
      <c r="BP103" s="4"/>
      <c r="BQ103" s="4"/>
      <c r="BR103" s="4"/>
      <c r="BS103" s="4"/>
      <c r="BT103" s="4"/>
      <c r="BV103" s="5"/>
      <c r="BW103" s="5"/>
      <c r="BX103" s="5"/>
      <c r="BY103" s="5"/>
      <c r="BZ103" s="3"/>
      <c r="CA103" s="3"/>
      <c r="CB103" s="3"/>
      <c r="CC103" s="3"/>
      <c r="CF103" s="6"/>
      <c r="CG103" s="6"/>
      <c r="CH103" s="6"/>
      <c r="CI103" s="6"/>
      <c r="CJ103" s="6"/>
      <c r="CL103" s="2"/>
      <c r="CM103" s="2"/>
      <c r="CN103" s="2"/>
      <c r="CO103" s="2"/>
      <c r="CP103" s="2"/>
      <c r="DO103" s="7"/>
      <c r="DP103" s="7"/>
      <c r="DQ103" s="7"/>
      <c r="DR103" s="7"/>
      <c r="DS103" s="7"/>
      <c r="DT103" s="8"/>
    </row>
    <row r="104" spans="10:119" ht="20.25" customHeight="1">
      <c r="J104" s="484" t="s">
        <v>40</v>
      </c>
      <c r="K104" s="485"/>
      <c r="L104" s="485"/>
      <c r="M104" s="407" t="str">
        <f>Ergebniseingabe!L98</f>
        <v> </v>
      </c>
      <c r="N104" s="407"/>
      <c r="O104" s="407"/>
      <c r="P104" s="407"/>
      <c r="Q104" s="407"/>
      <c r="R104" s="407"/>
      <c r="S104" s="407"/>
      <c r="T104" s="407"/>
      <c r="U104" s="407"/>
      <c r="V104" s="407"/>
      <c r="W104" s="407"/>
      <c r="X104" s="407"/>
      <c r="Y104" s="407"/>
      <c r="Z104" s="407"/>
      <c r="AA104" s="407"/>
      <c r="AB104" s="407"/>
      <c r="AC104" s="407"/>
      <c r="AD104" s="407"/>
      <c r="AE104" s="407"/>
      <c r="AF104" s="407"/>
      <c r="AG104" s="408"/>
      <c r="AW104" s="75"/>
      <c r="BG104" s="2"/>
      <c r="BH104" s="3"/>
      <c r="BI104" s="3"/>
      <c r="BK104" s="3"/>
      <c r="BL104" s="5"/>
      <c r="BN104" s="5"/>
      <c r="BO104" s="5"/>
      <c r="BP104" s="4"/>
      <c r="BQ104" s="4"/>
      <c r="BR104" s="4"/>
      <c r="BS104" s="4"/>
      <c r="BT104" s="4"/>
      <c r="BU104" s="3"/>
      <c r="BW104" s="6"/>
      <c r="BX104" s="6"/>
      <c r="CD104" s="2"/>
      <c r="CE104" s="2"/>
      <c r="CJ104" s="7"/>
      <c r="CK104" s="7"/>
      <c r="DM104" s="8"/>
      <c r="DN104" s="1"/>
      <c r="DO104" s="1"/>
    </row>
    <row r="105" spans="10:119" ht="20.25" customHeight="1">
      <c r="J105" s="486" t="s">
        <v>41</v>
      </c>
      <c r="K105" s="487"/>
      <c r="L105" s="487"/>
      <c r="M105" s="405" t="str">
        <f>Ergebniseingabe!L99</f>
        <v> </v>
      </c>
      <c r="N105" s="405"/>
      <c r="O105" s="405"/>
      <c r="P105" s="405"/>
      <c r="Q105" s="405"/>
      <c r="R105" s="405"/>
      <c r="S105" s="405"/>
      <c r="T105" s="405"/>
      <c r="U105" s="405"/>
      <c r="V105" s="405"/>
      <c r="W105" s="405"/>
      <c r="X105" s="405"/>
      <c r="Y105" s="405"/>
      <c r="Z105" s="405"/>
      <c r="AA105" s="405"/>
      <c r="AB105" s="405"/>
      <c r="AC105" s="405"/>
      <c r="AD105" s="405"/>
      <c r="AE105" s="405"/>
      <c r="AF105" s="405"/>
      <c r="AG105" s="406"/>
      <c r="BG105" s="2"/>
      <c r="BH105" s="3"/>
      <c r="BI105" s="3"/>
      <c r="BK105" s="3"/>
      <c r="BL105" s="5"/>
      <c r="BN105" s="5"/>
      <c r="BO105" s="5"/>
      <c r="BP105" s="4"/>
      <c r="BQ105" s="4"/>
      <c r="BR105" s="4"/>
      <c r="BS105" s="4"/>
      <c r="BT105" s="4"/>
      <c r="BU105" s="3"/>
      <c r="BW105" s="6"/>
      <c r="BX105" s="6"/>
      <c r="CD105" s="2"/>
      <c r="CE105" s="2"/>
      <c r="CJ105" s="7"/>
      <c r="CK105" s="7"/>
      <c r="DM105" s="8"/>
      <c r="DN105" s="1"/>
      <c r="DO105" s="1"/>
    </row>
    <row r="106" spans="10:119" ht="20.25" customHeight="1">
      <c r="J106" s="504" t="s">
        <v>42</v>
      </c>
      <c r="K106" s="505"/>
      <c r="L106" s="505"/>
      <c r="M106" s="405" t="str">
        <f>Ergebniseingabe!L100</f>
        <v> </v>
      </c>
      <c r="N106" s="405"/>
      <c r="O106" s="405"/>
      <c r="P106" s="405"/>
      <c r="Q106" s="405"/>
      <c r="R106" s="405"/>
      <c r="S106" s="405"/>
      <c r="T106" s="405"/>
      <c r="U106" s="405"/>
      <c r="V106" s="405"/>
      <c r="W106" s="405"/>
      <c r="X106" s="405"/>
      <c r="Y106" s="405"/>
      <c r="Z106" s="405"/>
      <c r="AA106" s="405"/>
      <c r="AB106" s="405"/>
      <c r="AC106" s="405"/>
      <c r="AD106" s="405"/>
      <c r="AE106" s="405"/>
      <c r="AF106" s="405"/>
      <c r="AG106" s="406"/>
      <c r="BG106" s="2"/>
      <c r="BH106" s="3"/>
      <c r="BI106" s="3"/>
      <c r="BK106" s="3"/>
      <c r="BL106" s="5"/>
      <c r="BN106" s="5"/>
      <c r="BO106" s="5"/>
      <c r="BP106" s="4"/>
      <c r="BQ106" s="4"/>
      <c r="BR106" s="4"/>
      <c r="BS106" s="4"/>
      <c r="BT106" s="4"/>
      <c r="BU106" s="3"/>
      <c r="BW106" s="6"/>
      <c r="BX106" s="6"/>
      <c r="CD106" s="2"/>
      <c r="CE106" s="2"/>
      <c r="CJ106" s="7"/>
      <c r="CK106" s="7"/>
      <c r="DM106" s="8"/>
      <c r="DN106" s="1"/>
      <c r="DO106" s="1"/>
    </row>
    <row r="107" spans="10:119" ht="20.25" customHeight="1" thickBot="1">
      <c r="J107" s="506" t="s">
        <v>43</v>
      </c>
      <c r="K107" s="507"/>
      <c r="L107" s="507"/>
      <c r="M107" s="514" t="str">
        <f>Ergebniseingabe!L101</f>
        <v> </v>
      </c>
      <c r="N107" s="514"/>
      <c r="O107" s="514"/>
      <c r="P107" s="514"/>
      <c r="Q107" s="514"/>
      <c r="R107" s="514"/>
      <c r="S107" s="514"/>
      <c r="T107" s="514"/>
      <c r="U107" s="514"/>
      <c r="V107" s="514"/>
      <c r="W107" s="514"/>
      <c r="X107" s="514"/>
      <c r="Y107" s="514"/>
      <c r="Z107" s="514"/>
      <c r="AA107" s="514"/>
      <c r="AB107" s="514"/>
      <c r="AC107" s="514"/>
      <c r="AD107" s="514"/>
      <c r="AE107" s="514"/>
      <c r="AF107" s="514"/>
      <c r="AG107" s="515"/>
      <c r="BG107" s="2"/>
      <c r="BH107" s="3"/>
      <c r="BI107" s="3"/>
      <c r="BK107" s="3"/>
      <c r="BL107" s="5"/>
      <c r="BN107" s="5"/>
      <c r="BO107" s="5"/>
      <c r="BP107" s="4"/>
      <c r="BQ107" s="4"/>
      <c r="BR107" s="4"/>
      <c r="BS107" s="4"/>
      <c r="BT107" s="4"/>
      <c r="BU107" s="3"/>
      <c r="BW107" s="6"/>
      <c r="BX107" s="6"/>
      <c r="CD107" s="2"/>
      <c r="CE107" s="2"/>
      <c r="CJ107" s="7"/>
      <c r="CK107" s="7"/>
      <c r="DM107" s="8"/>
      <c r="DN107" s="1"/>
      <c r="DO107" s="1"/>
    </row>
    <row r="108" ht="12.75"/>
    <row r="109" ht="12.75" hidden="1"/>
    <row r="110" ht="12.75" hidden="1"/>
    <row r="111" ht="12.75" hidden="1"/>
    <row r="112" spans="62:83" s="77" customFormat="1" ht="12.75" hidden="1"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9"/>
      <c r="BZ112" s="79"/>
      <c r="CA112" s="79"/>
      <c r="CB112" s="79"/>
      <c r="CC112" s="79"/>
      <c r="CD112" s="79"/>
      <c r="CE112" s="79"/>
    </row>
    <row r="113" spans="62:83" s="77" customFormat="1" ht="12.75" hidden="1"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9"/>
      <c r="BZ113" s="79"/>
      <c r="CA113" s="79"/>
      <c r="CB113" s="79"/>
      <c r="CC113" s="79"/>
      <c r="CD113" s="79"/>
      <c r="CE113" s="79"/>
    </row>
    <row r="114" spans="62:83" s="77" customFormat="1" ht="12.75" hidden="1">
      <c r="BJ114" s="78"/>
      <c r="BK114" s="78"/>
      <c r="BL114" s="78"/>
      <c r="BM114" s="78"/>
      <c r="BN114" s="78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9"/>
      <c r="BZ114" s="79"/>
      <c r="CA114" s="79"/>
      <c r="CB114" s="79"/>
      <c r="CC114" s="79"/>
      <c r="CD114" s="79"/>
      <c r="CE114" s="79"/>
    </row>
    <row r="115" spans="62:83" s="77" customFormat="1" ht="12.75" hidden="1">
      <c r="BJ115" s="78"/>
      <c r="BK115" s="78"/>
      <c r="BL115" s="78"/>
      <c r="BM115" s="78"/>
      <c r="BN115" s="78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9"/>
      <c r="BZ115" s="79"/>
      <c r="CA115" s="79"/>
      <c r="CB115" s="79"/>
      <c r="CC115" s="79"/>
      <c r="CD115" s="79"/>
      <c r="CE115" s="79"/>
    </row>
    <row r="116" spans="10:83" s="77" customFormat="1" ht="12.75" hidden="1"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9"/>
      <c r="V116" s="79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9"/>
      <c r="BZ116" s="79"/>
      <c r="CA116" s="79"/>
      <c r="CB116" s="79"/>
      <c r="CC116" s="79"/>
      <c r="CD116" s="79"/>
      <c r="CE116" s="79"/>
    </row>
    <row r="117" spans="26:83" s="77" customFormat="1" ht="12.75" hidden="1">
      <c r="Z117" s="78"/>
      <c r="AA117" s="80"/>
      <c r="AB117" s="80"/>
      <c r="AC117" s="80"/>
      <c r="AD117" s="81"/>
      <c r="AE117" s="81"/>
      <c r="AF117" s="81"/>
      <c r="AG117" s="81"/>
      <c r="AH117" s="81"/>
      <c r="AI117" s="81"/>
      <c r="AJ117" s="82"/>
      <c r="AK117" s="78"/>
      <c r="BJ117" s="78"/>
      <c r="BK117" s="78"/>
      <c r="BL117" s="78"/>
      <c r="BM117" s="78"/>
      <c r="BN117" s="78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9"/>
      <c r="BZ117" s="79"/>
      <c r="CA117" s="79"/>
      <c r="CB117" s="79"/>
      <c r="CC117" s="79"/>
      <c r="CD117" s="79"/>
      <c r="CE117" s="79"/>
    </row>
    <row r="118" spans="27:83" s="77" customFormat="1" ht="12.75" hidden="1">
      <c r="AA118" s="78"/>
      <c r="AB118" s="83"/>
      <c r="AC118" s="83"/>
      <c r="AD118" s="78"/>
      <c r="AE118" s="84"/>
      <c r="AF118" s="84"/>
      <c r="AG118" s="78"/>
      <c r="AH118" s="78"/>
      <c r="AJ118" s="83"/>
      <c r="AK118" s="85"/>
      <c r="AL118" s="84"/>
      <c r="AM118" s="84"/>
      <c r="BJ118" s="78"/>
      <c r="BK118" s="78"/>
      <c r="BL118" s="78"/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9"/>
      <c r="BZ118" s="79"/>
      <c r="CA118" s="79"/>
      <c r="CB118" s="79"/>
      <c r="CC118" s="79"/>
      <c r="CD118" s="79"/>
      <c r="CE118" s="79"/>
    </row>
    <row r="119" spans="27:83" s="77" customFormat="1" ht="12.75" hidden="1">
      <c r="AA119" s="78"/>
      <c r="AB119" s="83"/>
      <c r="AC119" s="83"/>
      <c r="AD119" s="84"/>
      <c r="AE119" s="84"/>
      <c r="AF119" s="84"/>
      <c r="AG119" s="84"/>
      <c r="AH119" s="86"/>
      <c r="AI119" s="84"/>
      <c r="AJ119" s="84"/>
      <c r="AK119" s="84"/>
      <c r="AL119" s="84"/>
      <c r="AM119" s="84"/>
      <c r="BJ119" s="78"/>
      <c r="BK119" s="78"/>
      <c r="BL119" s="78"/>
      <c r="BM119" s="78"/>
      <c r="BN119" s="78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9"/>
      <c r="BZ119" s="79"/>
      <c r="CA119" s="79"/>
      <c r="CB119" s="79"/>
      <c r="CC119" s="79"/>
      <c r="CD119" s="79"/>
      <c r="CE119" s="79"/>
    </row>
    <row r="120" spans="2:83" s="77" customFormat="1" ht="12.75" hidden="1">
      <c r="B120" s="85"/>
      <c r="C120" s="85"/>
      <c r="D120" s="85"/>
      <c r="E120" s="85"/>
      <c r="F120" s="101"/>
      <c r="G120" s="101"/>
      <c r="H120" s="101"/>
      <c r="I120" s="101"/>
      <c r="J120" s="101"/>
      <c r="K120" s="101"/>
      <c r="L120" s="102"/>
      <c r="M120" s="103"/>
      <c r="N120" s="103"/>
      <c r="O120" s="101"/>
      <c r="AA120" s="78"/>
      <c r="AB120" s="83"/>
      <c r="AC120" s="83"/>
      <c r="AD120" s="84"/>
      <c r="AE120" s="84"/>
      <c r="AF120" s="84"/>
      <c r="AG120" s="84"/>
      <c r="AH120" s="86"/>
      <c r="AI120" s="84"/>
      <c r="AJ120" s="84"/>
      <c r="AK120" s="84"/>
      <c r="AL120" s="84"/>
      <c r="AM120" s="84"/>
      <c r="BJ120" s="78"/>
      <c r="BK120" s="78"/>
      <c r="BL120" s="78"/>
      <c r="BM120" s="78"/>
      <c r="BN120" s="78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9"/>
      <c r="BZ120" s="79"/>
      <c r="CA120" s="79"/>
      <c r="CB120" s="79"/>
      <c r="CC120" s="79"/>
      <c r="CD120" s="79"/>
      <c r="CE120" s="79"/>
    </row>
    <row r="121" spans="2:83" s="77" customFormat="1" ht="12.75" hidden="1">
      <c r="B121" s="101"/>
      <c r="C121" s="85"/>
      <c r="D121" s="85"/>
      <c r="E121" s="85"/>
      <c r="F121" s="85"/>
      <c r="G121" s="101"/>
      <c r="H121" s="101"/>
      <c r="I121" s="85"/>
      <c r="J121" s="85"/>
      <c r="K121" s="101"/>
      <c r="L121" s="85"/>
      <c r="M121" s="103"/>
      <c r="N121" s="103"/>
      <c r="O121" s="101"/>
      <c r="AA121" s="78"/>
      <c r="AB121" s="83"/>
      <c r="AC121" s="83"/>
      <c r="AD121" s="84"/>
      <c r="AE121" s="84"/>
      <c r="AF121" s="84"/>
      <c r="AG121" s="84"/>
      <c r="AH121" s="86"/>
      <c r="AI121" s="84"/>
      <c r="AJ121" s="84"/>
      <c r="AK121" s="84"/>
      <c r="AL121" s="84"/>
      <c r="AM121" s="84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9"/>
      <c r="BZ121" s="79"/>
      <c r="CA121" s="79"/>
      <c r="CB121" s="79"/>
      <c r="CC121" s="79"/>
      <c r="CD121" s="79"/>
      <c r="CE121" s="79"/>
    </row>
    <row r="122" spans="2:83" s="77" customFormat="1" ht="12.75" hidden="1">
      <c r="B122" s="101"/>
      <c r="C122" s="85"/>
      <c r="D122" s="85"/>
      <c r="E122" s="85"/>
      <c r="F122" s="101"/>
      <c r="G122" s="101"/>
      <c r="H122" s="101"/>
      <c r="I122" s="101"/>
      <c r="J122" s="102"/>
      <c r="K122" s="101"/>
      <c r="L122" s="101"/>
      <c r="M122" s="101"/>
      <c r="N122" s="101"/>
      <c r="O122" s="101"/>
      <c r="AA122" s="78"/>
      <c r="AB122" s="83"/>
      <c r="AC122" s="83"/>
      <c r="AD122" s="84"/>
      <c r="AE122" s="84"/>
      <c r="AF122" s="84"/>
      <c r="AG122" s="84"/>
      <c r="AH122" s="86"/>
      <c r="AI122" s="84"/>
      <c r="AJ122" s="84"/>
      <c r="AK122" s="84"/>
      <c r="AL122" s="84"/>
      <c r="AM122" s="84"/>
      <c r="BJ122" s="78"/>
      <c r="BK122" s="78"/>
      <c r="BL122" s="78"/>
      <c r="BM122" s="78"/>
      <c r="BN122" s="78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9"/>
      <c r="BZ122" s="79"/>
      <c r="CA122" s="79"/>
      <c r="CB122" s="79"/>
      <c r="CC122" s="79"/>
      <c r="CD122" s="79"/>
      <c r="CE122" s="79"/>
    </row>
    <row r="123" spans="2:83" s="77" customFormat="1" ht="12.75" hidden="1">
      <c r="B123" s="101"/>
      <c r="C123" s="85"/>
      <c r="D123" s="85"/>
      <c r="E123" s="85"/>
      <c r="F123" s="101"/>
      <c r="G123" s="101"/>
      <c r="H123" s="101"/>
      <c r="I123" s="101"/>
      <c r="J123" s="102"/>
      <c r="K123" s="101"/>
      <c r="L123" s="101"/>
      <c r="M123" s="101"/>
      <c r="N123" s="101"/>
      <c r="O123" s="101"/>
      <c r="AA123" s="78"/>
      <c r="AB123" s="83"/>
      <c r="AC123" s="83"/>
      <c r="AD123" s="84"/>
      <c r="AE123" s="84"/>
      <c r="AF123" s="84"/>
      <c r="AG123" s="84"/>
      <c r="AH123" s="86"/>
      <c r="AI123" s="84"/>
      <c r="AJ123" s="84"/>
      <c r="AK123" s="84"/>
      <c r="AL123" s="84"/>
      <c r="AM123" s="84"/>
      <c r="BJ123" s="78"/>
      <c r="BK123" s="78"/>
      <c r="BL123" s="78"/>
      <c r="BM123" s="78"/>
      <c r="BN123" s="78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9"/>
      <c r="BZ123" s="79"/>
      <c r="CA123" s="79"/>
      <c r="CB123" s="79"/>
      <c r="CC123" s="79"/>
      <c r="CD123" s="79"/>
      <c r="CE123" s="79"/>
    </row>
    <row r="124" spans="2:83" s="77" customFormat="1" ht="12.75" hidden="1">
      <c r="B124" s="101"/>
      <c r="C124" s="85"/>
      <c r="D124" s="85"/>
      <c r="E124" s="85"/>
      <c r="F124" s="101"/>
      <c r="G124" s="101"/>
      <c r="H124" s="101"/>
      <c r="I124" s="101"/>
      <c r="J124" s="102"/>
      <c r="K124" s="101"/>
      <c r="L124" s="101"/>
      <c r="M124" s="101"/>
      <c r="N124" s="101"/>
      <c r="O124" s="101"/>
      <c r="Z124" s="78"/>
      <c r="AG124" s="78"/>
      <c r="AJ124" s="83"/>
      <c r="BJ124" s="78"/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9"/>
      <c r="BZ124" s="79"/>
      <c r="CA124" s="79"/>
      <c r="CB124" s="79"/>
      <c r="CC124" s="79"/>
      <c r="CD124" s="79"/>
      <c r="CE124" s="79"/>
    </row>
    <row r="125" spans="2:83" s="77" customFormat="1" ht="12.75" hidden="1">
      <c r="B125" s="101"/>
      <c r="C125" s="85"/>
      <c r="D125" s="85"/>
      <c r="E125" s="85"/>
      <c r="F125" s="101"/>
      <c r="G125" s="101"/>
      <c r="H125" s="101"/>
      <c r="I125" s="101"/>
      <c r="J125" s="102"/>
      <c r="K125" s="101"/>
      <c r="L125" s="101"/>
      <c r="M125" s="101"/>
      <c r="N125" s="101"/>
      <c r="O125" s="101"/>
      <c r="BJ125" s="78"/>
      <c r="BK125" s="78"/>
      <c r="BL125" s="78"/>
      <c r="BM125" s="78"/>
      <c r="BN125" s="78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9"/>
      <c r="BZ125" s="79"/>
      <c r="CA125" s="79"/>
      <c r="CB125" s="79"/>
      <c r="CC125" s="79"/>
      <c r="CD125" s="79"/>
      <c r="CE125" s="79"/>
    </row>
    <row r="126" spans="2:83" s="77" customFormat="1" ht="12.75" hidden="1">
      <c r="B126" s="101"/>
      <c r="C126" s="85"/>
      <c r="D126" s="85"/>
      <c r="E126" s="85"/>
      <c r="F126" s="101"/>
      <c r="G126" s="101"/>
      <c r="H126" s="101"/>
      <c r="I126" s="101"/>
      <c r="J126" s="102"/>
      <c r="K126" s="101"/>
      <c r="L126" s="101"/>
      <c r="M126" s="101"/>
      <c r="N126" s="101"/>
      <c r="O126" s="101"/>
      <c r="BJ126" s="78"/>
      <c r="BK126" s="78"/>
      <c r="BL126" s="78"/>
      <c r="BM126" s="78"/>
      <c r="BN126" s="78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9"/>
      <c r="BZ126" s="79"/>
      <c r="CA126" s="79"/>
      <c r="CB126" s="79"/>
      <c r="CC126" s="79"/>
      <c r="CD126" s="79"/>
      <c r="CE126" s="79"/>
    </row>
    <row r="127" spans="2:83" s="77" customFormat="1" ht="12.75" hidden="1"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103"/>
      <c r="N127" s="103"/>
      <c r="O127" s="101"/>
      <c r="BJ127" s="78"/>
      <c r="BK127" s="78"/>
      <c r="BL127" s="78"/>
      <c r="BM127" s="78"/>
      <c r="BN127" s="78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9"/>
      <c r="BZ127" s="79"/>
      <c r="CA127" s="79"/>
      <c r="CB127" s="79"/>
      <c r="CC127" s="79"/>
      <c r="CD127" s="79"/>
      <c r="CE127" s="79"/>
    </row>
    <row r="128" spans="2:83" s="77" customFormat="1" ht="12.75" hidden="1">
      <c r="B128" s="101"/>
      <c r="C128" s="101"/>
      <c r="D128" s="101"/>
      <c r="E128" s="85"/>
      <c r="F128" s="101"/>
      <c r="G128" s="101"/>
      <c r="H128" s="101"/>
      <c r="I128" s="101"/>
      <c r="J128" s="101"/>
      <c r="K128" s="101"/>
      <c r="L128" s="101"/>
      <c r="M128" s="103"/>
      <c r="N128" s="103"/>
      <c r="O128" s="101"/>
      <c r="BJ128" s="78"/>
      <c r="BK128" s="78"/>
      <c r="BL128" s="78"/>
      <c r="BM128" s="78"/>
      <c r="BN128" s="78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9"/>
      <c r="BZ128" s="79"/>
      <c r="CA128" s="79"/>
      <c r="CB128" s="79"/>
      <c r="CC128" s="79"/>
      <c r="CD128" s="79"/>
      <c r="CE128" s="79"/>
    </row>
    <row r="129" spans="2:83" s="77" customFormat="1" ht="12.75" hidden="1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3"/>
      <c r="N129" s="103"/>
      <c r="O129" s="101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9"/>
      <c r="BZ129" s="79"/>
      <c r="CA129" s="79"/>
      <c r="CB129" s="79"/>
      <c r="CC129" s="79"/>
      <c r="CD129" s="79"/>
      <c r="CE129" s="79"/>
    </row>
    <row r="130" spans="2:83" s="77" customFormat="1" ht="12.75" hidden="1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3"/>
      <c r="N130" s="103"/>
      <c r="O130" s="101"/>
      <c r="BJ130" s="78"/>
      <c r="BK130" s="78"/>
      <c r="BL130" s="78"/>
      <c r="BM130" s="78"/>
      <c r="BN130" s="78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9"/>
      <c r="BZ130" s="79"/>
      <c r="CA130" s="79"/>
      <c r="CB130" s="79"/>
      <c r="CC130" s="79"/>
      <c r="CD130" s="79"/>
      <c r="CE130" s="79"/>
    </row>
    <row r="131" spans="2:83" s="77" customFormat="1" ht="12.75" hidden="1">
      <c r="B131" s="101"/>
      <c r="C131" s="85"/>
      <c r="D131" s="85"/>
      <c r="E131" s="85"/>
      <c r="F131" s="101"/>
      <c r="G131" s="101"/>
      <c r="H131" s="101"/>
      <c r="I131" s="101"/>
      <c r="J131" s="102"/>
      <c r="K131" s="101"/>
      <c r="L131" s="101"/>
      <c r="M131" s="101"/>
      <c r="N131" s="101"/>
      <c r="O131" s="101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9"/>
      <c r="BZ131" s="79"/>
      <c r="CA131" s="79"/>
      <c r="CB131" s="79"/>
      <c r="CC131" s="79"/>
      <c r="CD131" s="79"/>
      <c r="CE131" s="79"/>
    </row>
    <row r="132" spans="2:83" s="77" customFormat="1" ht="12.75" hidden="1">
      <c r="B132" s="101"/>
      <c r="C132" s="85"/>
      <c r="D132" s="85"/>
      <c r="E132" s="85"/>
      <c r="F132" s="101"/>
      <c r="G132" s="101"/>
      <c r="H132" s="101"/>
      <c r="I132" s="101"/>
      <c r="J132" s="102"/>
      <c r="K132" s="101"/>
      <c r="L132" s="101"/>
      <c r="M132" s="101"/>
      <c r="N132" s="101"/>
      <c r="O132" s="101"/>
      <c r="BJ132" s="78"/>
      <c r="BK132" s="78"/>
      <c r="BL132" s="78"/>
      <c r="BM132" s="78"/>
      <c r="BN132" s="78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9"/>
      <c r="BZ132" s="79"/>
      <c r="CA132" s="79"/>
      <c r="CB132" s="79"/>
      <c r="CC132" s="79"/>
      <c r="CD132" s="79"/>
      <c r="CE132" s="79"/>
    </row>
    <row r="133" spans="2:83" s="77" customFormat="1" ht="12.75" hidden="1">
      <c r="B133" s="101"/>
      <c r="C133" s="85"/>
      <c r="D133" s="85"/>
      <c r="E133" s="85"/>
      <c r="F133" s="101"/>
      <c r="G133" s="101"/>
      <c r="H133" s="101"/>
      <c r="I133" s="101"/>
      <c r="J133" s="102"/>
      <c r="K133" s="101"/>
      <c r="L133" s="101"/>
      <c r="M133" s="101"/>
      <c r="N133" s="101"/>
      <c r="O133" s="101"/>
      <c r="BJ133" s="78"/>
      <c r="BK133" s="78"/>
      <c r="BL133" s="78"/>
      <c r="BM133" s="78"/>
      <c r="BN133" s="78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9"/>
      <c r="BZ133" s="79"/>
      <c r="CA133" s="79"/>
      <c r="CB133" s="79"/>
      <c r="CC133" s="79"/>
      <c r="CD133" s="79"/>
      <c r="CE133" s="79"/>
    </row>
    <row r="134" spans="2:83" s="77" customFormat="1" ht="12.75" hidden="1">
      <c r="B134" s="101"/>
      <c r="C134" s="85"/>
      <c r="D134" s="85"/>
      <c r="E134" s="85"/>
      <c r="F134" s="101"/>
      <c r="G134" s="101"/>
      <c r="H134" s="101"/>
      <c r="I134" s="101"/>
      <c r="J134" s="102"/>
      <c r="K134" s="101"/>
      <c r="L134" s="101"/>
      <c r="M134" s="101"/>
      <c r="N134" s="101"/>
      <c r="O134" s="101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9"/>
      <c r="BZ134" s="79"/>
      <c r="CA134" s="79"/>
      <c r="CB134" s="79"/>
      <c r="CC134" s="79"/>
      <c r="CD134" s="79"/>
      <c r="CE134" s="79"/>
    </row>
    <row r="135" spans="2:83" s="77" customFormat="1" ht="12.75" hidden="1">
      <c r="B135" s="101"/>
      <c r="C135" s="85"/>
      <c r="D135" s="85"/>
      <c r="E135" s="85"/>
      <c r="F135" s="101"/>
      <c r="G135" s="101"/>
      <c r="H135" s="101"/>
      <c r="I135" s="101"/>
      <c r="J135" s="102"/>
      <c r="K135" s="101"/>
      <c r="L135" s="101"/>
      <c r="M135" s="101"/>
      <c r="N135" s="101"/>
      <c r="O135" s="101"/>
      <c r="BJ135" s="78"/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9"/>
      <c r="BZ135" s="79"/>
      <c r="CA135" s="79"/>
      <c r="CB135" s="79"/>
      <c r="CC135" s="79"/>
      <c r="CD135" s="79"/>
      <c r="CE135" s="79"/>
    </row>
    <row r="136" spans="2:83" s="77" customFormat="1" ht="12.75" hidden="1">
      <c r="B136" s="101"/>
      <c r="C136" s="101"/>
      <c r="D136" s="101"/>
      <c r="E136" s="85"/>
      <c r="F136" s="101"/>
      <c r="G136" s="101"/>
      <c r="H136" s="101"/>
      <c r="I136" s="101"/>
      <c r="J136" s="101"/>
      <c r="K136" s="101"/>
      <c r="L136" s="85"/>
      <c r="M136" s="85"/>
      <c r="N136" s="85"/>
      <c r="O136" s="101"/>
      <c r="BJ136" s="78"/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9"/>
      <c r="BZ136" s="79"/>
      <c r="CA136" s="79"/>
      <c r="CB136" s="79"/>
      <c r="CC136" s="79"/>
      <c r="CD136" s="79"/>
      <c r="CE136" s="79"/>
    </row>
    <row r="137" spans="2:83" s="77" customFormat="1" ht="12.75" hidden="1"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101"/>
      <c r="BJ137" s="78"/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9"/>
      <c r="BZ137" s="79"/>
      <c r="CA137" s="79"/>
      <c r="CB137" s="79"/>
      <c r="CC137" s="79"/>
      <c r="CD137" s="79"/>
      <c r="CE137" s="79"/>
    </row>
    <row r="138" spans="62:83" s="77" customFormat="1" ht="12.75" hidden="1"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9"/>
      <c r="BZ138" s="79"/>
      <c r="CA138" s="79"/>
      <c r="CB138" s="79"/>
      <c r="CC138" s="79"/>
      <c r="CD138" s="79"/>
      <c r="CE138" s="79"/>
    </row>
    <row r="139" spans="61:82" s="77" customFormat="1" ht="12.75" hidden="1"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9"/>
      <c r="BY139" s="79"/>
      <c r="BZ139" s="79"/>
      <c r="CA139" s="79"/>
      <c r="CB139" s="79"/>
      <c r="CC139" s="79"/>
      <c r="CD139" s="79"/>
    </row>
    <row r="140" spans="61:82" s="77" customFormat="1" ht="12.75" hidden="1">
      <c r="BI140" s="78"/>
      <c r="BJ140" s="78"/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8"/>
      <c r="BW140" s="78"/>
      <c r="BX140" s="79"/>
      <c r="BY140" s="79"/>
      <c r="BZ140" s="79"/>
      <c r="CA140" s="79"/>
      <c r="CB140" s="79"/>
      <c r="CC140" s="79"/>
      <c r="CD140" s="79"/>
    </row>
    <row r="141" spans="61:82" s="77" customFormat="1" ht="12.75" hidden="1">
      <c r="BI141" s="78"/>
      <c r="BJ141" s="78"/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8"/>
      <c r="BW141" s="78"/>
      <c r="BX141" s="79"/>
      <c r="BY141" s="79"/>
      <c r="BZ141" s="79"/>
      <c r="CA141" s="79"/>
      <c r="CB141" s="79"/>
      <c r="CC141" s="79"/>
      <c r="CD141" s="79"/>
    </row>
    <row r="142" spans="61:82" s="77" customFormat="1" ht="12.75" hidden="1">
      <c r="BI142" s="78"/>
      <c r="BJ142" s="78"/>
      <c r="BK142" s="78"/>
      <c r="BL142" s="78"/>
      <c r="BM142" s="78"/>
      <c r="BN142" s="78"/>
      <c r="BO142" s="78"/>
      <c r="BP142" s="78"/>
      <c r="BQ142" s="78"/>
      <c r="BR142" s="78"/>
      <c r="BS142" s="78"/>
      <c r="BT142" s="78"/>
      <c r="BU142" s="78"/>
      <c r="BV142" s="78"/>
      <c r="BW142" s="78"/>
      <c r="BX142" s="79"/>
      <c r="BY142" s="79"/>
      <c r="BZ142" s="79"/>
      <c r="CA142" s="79"/>
      <c r="CB142" s="79"/>
      <c r="CC142" s="79"/>
      <c r="CD142" s="79"/>
    </row>
    <row r="143" spans="61:82" s="77" customFormat="1" ht="12.75" hidden="1"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8"/>
      <c r="BX143" s="79"/>
      <c r="BY143" s="79"/>
      <c r="BZ143" s="79"/>
      <c r="CA143" s="79"/>
      <c r="CB143" s="79"/>
      <c r="CC143" s="79"/>
      <c r="CD143" s="79"/>
    </row>
    <row r="144" spans="61:82" s="77" customFormat="1" ht="12.75" hidden="1"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9"/>
      <c r="BY144" s="79"/>
      <c r="BZ144" s="79"/>
      <c r="CA144" s="79"/>
      <c r="CB144" s="79"/>
      <c r="CC144" s="79"/>
      <c r="CD144" s="79"/>
    </row>
    <row r="145" spans="61:82" s="77" customFormat="1" ht="12.75" hidden="1">
      <c r="BI145" s="78"/>
      <c r="BJ145" s="78"/>
      <c r="BK145" s="78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78"/>
      <c r="BX145" s="79"/>
      <c r="BY145" s="79"/>
      <c r="BZ145" s="79"/>
      <c r="CA145" s="79"/>
      <c r="CB145" s="79"/>
      <c r="CC145" s="79"/>
      <c r="CD145" s="79"/>
    </row>
    <row r="146" spans="61:82" s="77" customFormat="1" ht="12.75" hidden="1">
      <c r="BI146" s="78"/>
      <c r="BJ146" s="78"/>
      <c r="BK146" s="78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78"/>
      <c r="BX146" s="79"/>
      <c r="BY146" s="79"/>
      <c r="BZ146" s="79"/>
      <c r="CA146" s="79"/>
      <c r="CB146" s="79"/>
      <c r="CC146" s="79"/>
      <c r="CD146" s="79"/>
    </row>
    <row r="147" spans="61:82" s="77" customFormat="1" ht="12.75" hidden="1">
      <c r="BI147" s="78"/>
      <c r="BJ147" s="78"/>
      <c r="BK147" s="78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78"/>
      <c r="BX147" s="79"/>
      <c r="BY147" s="79"/>
      <c r="BZ147" s="79"/>
      <c r="CA147" s="79"/>
      <c r="CB147" s="79"/>
      <c r="CC147" s="79"/>
      <c r="CD147" s="79"/>
    </row>
    <row r="148" spans="61:82" s="77" customFormat="1" ht="12.75" hidden="1">
      <c r="BI148" s="78"/>
      <c r="BJ148" s="78"/>
      <c r="BK148" s="78"/>
      <c r="BL148" s="78"/>
      <c r="BM148" s="78"/>
      <c r="BN148" s="78"/>
      <c r="BO148" s="78"/>
      <c r="BP148" s="78"/>
      <c r="BQ148" s="78"/>
      <c r="BR148" s="78"/>
      <c r="BS148" s="78"/>
      <c r="BT148" s="78"/>
      <c r="BU148" s="78"/>
      <c r="BV148" s="78"/>
      <c r="BW148" s="78"/>
      <c r="BX148" s="79"/>
      <c r="BY148" s="79"/>
      <c r="BZ148" s="79"/>
      <c r="CA148" s="79"/>
      <c r="CB148" s="79"/>
      <c r="CC148" s="79"/>
      <c r="CD148" s="79"/>
    </row>
    <row r="149" spans="61:82" s="77" customFormat="1" ht="12.75" hidden="1"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9"/>
      <c r="BY149" s="79"/>
      <c r="BZ149" s="79"/>
      <c r="CA149" s="79"/>
      <c r="CB149" s="79"/>
      <c r="CC149" s="79"/>
      <c r="CD149" s="79"/>
    </row>
    <row r="150" spans="61:82" s="77" customFormat="1" ht="12.75" hidden="1">
      <c r="BI150" s="78"/>
      <c r="BJ150" s="78"/>
      <c r="BK150" s="78"/>
      <c r="BL150" s="78"/>
      <c r="BM150" s="78"/>
      <c r="BN150" s="78"/>
      <c r="BO150" s="78"/>
      <c r="BP150" s="78"/>
      <c r="BQ150" s="78"/>
      <c r="BR150" s="78"/>
      <c r="BS150" s="78"/>
      <c r="BT150" s="78"/>
      <c r="BU150" s="78"/>
      <c r="BV150" s="78"/>
      <c r="BW150" s="78"/>
      <c r="BX150" s="79"/>
      <c r="BY150" s="79"/>
      <c r="BZ150" s="79"/>
      <c r="CA150" s="79"/>
      <c r="CB150" s="79"/>
      <c r="CC150" s="79"/>
      <c r="CD150" s="79"/>
    </row>
    <row r="151" spans="61:82" s="77" customFormat="1" ht="12.75" hidden="1">
      <c r="BI151" s="78"/>
      <c r="BJ151" s="78"/>
      <c r="BK151" s="78"/>
      <c r="BL151" s="78"/>
      <c r="BM151" s="78"/>
      <c r="BN151" s="78"/>
      <c r="BO151" s="78"/>
      <c r="BP151" s="78"/>
      <c r="BQ151" s="78"/>
      <c r="BR151" s="78"/>
      <c r="BS151" s="78"/>
      <c r="BT151" s="78"/>
      <c r="BU151" s="78"/>
      <c r="BV151" s="78"/>
      <c r="BW151" s="78"/>
      <c r="BX151" s="79"/>
      <c r="BY151" s="79"/>
      <c r="BZ151" s="79"/>
      <c r="CA151" s="79"/>
      <c r="CB151" s="79"/>
      <c r="CC151" s="79"/>
      <c r="CD151" s="79"/>
    </row>
    <row r="152" spans="61:82" s="77" customFormat="1" ht="12.75" hidden="1">
      <c r="BI152" s="78"/>
      <c r="BJ152" s="78"/>
      <c r="BK152" s="78"/>
      <c r="BL152" s="78"/>
      <c r="BM152" s="78"/>
      <c r="BN152" s="78"/>
      <c r="BO152" s="78"/>
      <c r="BP152" s="78"/>
      <c r="BQ152" s="78"/>
      <c r="BR152" s="78"/>
      <c r="BS152" s="78"/>
      <c r="BT152" s="78"/>
      <c r="BU152" s="78"/>
      <c r="BV152" s="78"/>
      <c r="BW152" s="78"/>
      <c r="BX152" s="79"/>
      <c r="BY152" s="79"/>
      <c r="BZ152" s="79"/>
      <c r="CA152" s="79"/>
      <c r="CB152" s="79"/>
      <c r="CC152" s="79"/>
      <c r="CD152" s="79"/>
    </row>
    <row r="153" spans="61:82" s="77" customFormat="1" ht="12.75" hidden="1">
      <c r="BI153" s="78"/>
      <c r="BJ153" s="78"/>
      <c r="BK153" s="78"/>
      <c r="BL153" s="78"/>
      <c r="BM153" s="78"/>
      <c r="BN153" s="78"/>
      <c r="BO153" s="78"/>
      <c r="BP153" s="78"/>
      <c r="BQ153" s="78"/>
      <c r="BR153" s="78"/>
      <c r="BS153" s="78"/>
      <c r="BT153" s="78"/>
      <c r="BU153" s="78"/>
      <c r="BV153" s="78"/>
      <c r="BW153" s="78"/>
      <c r="BX153" s="79"/>
      <c r="BY153" s="79"/>
      <c r="BZ153" s="79"/>
      <c r="CA153" s="79"/>
      <c r="CB153" s="79"/>
      <c r="CC153" s="79"/>
      <c r="CD153" s="79"/>
    </row>
    <row r="154" spans="61:82" s="77" customFormat="1" ht="12.75" hidden="1">
      <c r="BI154" s="78"/>
      <c r="BJ154" s="78"/>
      <c r="BK154" s="78"/>
      <c r="BL154" s="78"/>
      <c r="BM154" s="78"/>
      <c r="BN154" s="78"/>
      <c r="BO154" s="78"/>
      <c r="BP154" s="78"/>
      <c r="BQ154" s="78"/>
      <c r="BR154" s="78"/>
      <c r="BS154" s="78"/>
      <c r="BT154" s="78"/>
      <c r="BU154" s="78"/>
      <c r="BV154" s="78"/>
      <c r="BW154" s="78"/>
      <c r="BX154" s="79"/>
      <c r="BY154" s="79"/>
      <c r="BZ154" s="79"/>
      <c r="CA154" s="79"/>
      <c r="CB154" s="79"/>
      <c r="CC154" s="79"/>
      <c r="CD154" s="79"/>
    </row>
    <row r="155" spans="61:82" s="77" customFormat="1" ht="12.75" hidden="1">
      <c r="BI155" s="78"/>
      <c r="BJ155" s="78"/>
      <c r="BK155" s="78"/>
      <c r="BL155" s="78"/>
      <c r="BM155" s="78"/>
      <c r="BN155" s="78"/>
      <c r="BO155" s="78"/>
      <c r="BP155" s="78"/>
      <c r="BQ155" s="78"/>
      <c r="BR155" s="78"/>
      <c r="BS155" s="78"/>
      <c r="BT155" s="78"/>
      <c r="BU155" s="78"/>
      <c r="BV155" s="78"/>
      <c r="BW155" s="78"/>
      <c r="BX155" s="79"/>
      <c r="BY155" s="79"/>
      <c r="BZ155" s="79"/>
      <c r="CA155" s="79"/>
      <c r="CB155" s="79"/>
      <c r="CC155" s="79"/>
      <c r="CD155" s="79"/>
    </row>
    <row r="156" spans="61:82" s="77" customFormat="1" ht="12.75" hidden="1">
      <c r="BI156" s="78"/>
      <c r="BJ156" s="78"/>
      <c r="BK156" s="78"/>
      <c r="BL156" s="78"/>
      <c r="BM156" s="78"/>
      <c r="BN156" s="78"/>
      <c r="BO156" s="78"/>
      <c r="BP156" s="78"/>
      <c r="BQ156" s="78"/>
      <c r="BR156" s="78"/>
      <c r="BS156" s="78"/>
      <c r="BT156" s="78"/>
      <c r="BU156" s="78"/>
      <c r="BV156" s="78"/>
      <c r="BW156" s="78"/>
      <c r="BX156" s="79"/>
      <c r="BY156" s="79"/>
      <c r="BZ156" s="79"/>
      <c r="CA156" s="79"/>
      <c r="CB156" s="79"/>
      <c r="CC156" s="79"/>
      <c r="CD156" s="79"/>
    </row>
    <row r="157" spans="61:82" s="77" customFormat="1" ht="12.75" hidden="1"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9"/>
      <c r="BY157" s="79"/>
      <c r="BZ157" s="79"/>
      <c r="CA157" s="79"/>
      <c r="CB157" s="79"/>
      <c r="CC157" s="79"/>
      <c r="CD157" s="79"/>
    </row>
    <row r="158" spans="61:82" s="77" customFormat="1" ht="12.75" hidden="1">
      <c r="BI158" s="78"/>
      <c r="BJ158" s="78"/>
      <c r="BK158" s="78"/>
      <c r="BL158" s="78"/>
      <c r="BM158" s="78"/>
      <c r="BN158" s="78"/>
      <c r="BO158" s="78"/>
      <c r="BP158" s="78"/>
      <c r="BQ158" s="78"/>
      <c r="BR158" s="78"/>
      <c r="BS158" s="78"/>
      <c r="BT158" s="78"/>
      <c r="BU158" s="78"/>
      <c r="BV158" s="78"/>
      <c r="BW158" s="78"/>
      <c r="BX158" s="79"/>
      <c r="BY158" s="79"/>
      <c r="BZ158" s="79"/>
      <c r="CA158" s="79"/>
      <c r="CB158" s="79"/>
      <c r="CC158" s="79"/>
      <c r="CD158" s="79"/>
    </row>
    <row r="159" spans="61:82" s="77" customFormat="1" ht="12.75" hidden="1"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9"/>
      <c r="BY159" s="79"/>
      <c r="BZ159" s="79"/>
      <c r="CA159" s="79"/>
      <c r="CB159" s="79"/>
      <c r="CC159" s="79"/>
      <c r="CD159" s="79"/>
    </row>
    <row r="160" spans="61:82" s="77" customFormat="1" ht="12.75" hidden="1">
      <c r="BI160" s="78"/>
      <c r="BJ160" s="78"/>
      <c r="BK160" s="78"/>
      <c r="BL160" s="78"/>
      <c r="BM160" s="78"/>
      <c r="BN160" s="78"/>
      <c r="BO160" s="78"/>
      <c r="BP160" s="78"/>
      <c r="BQ160" s="78"/>
      <c r="BR160" s="78"/>
      <c r="BS160" s="78"/>
      <c r="BT160" s="78"/>
      <c r="BU160" s="78"/>
      <c r="BV160" s="78"/>
      <c r="BW160" s="78"/>
      <c r="BX160" s="79"/>
      <c r="BY160" s="79"/>
      <c r="BZ160" s="79"/>
      <c r="CA160" s="79"/>
      <c r="CB160" s="79"/>
      <c r="CC160" s="79"/>
      <c r="CD160" s="79"/>
    </row>
    <row r="161" spans="61:82" s="77" customFormat="1" ht="12.75" hidden="1">
      <c r="BI161" s="78"/>
      <c r="BJ161" s="78"/>
      <c r="BK161" s="78"/>
      <c r="BL161" s="78"/>
      <c r="BM161" s="78"/>
      <c r="BN161" s="78"/>
      <c r="BO161" s="78"/>
      <c r="BP161" s="78"/>
      <c r="BQ161" s="78"/>
      <c r="BR161" s="78"/>
      <c r="BS161" s="78"/>
      <c r="BT161" s="78"/>
      <c r="BU161" s="78"/>
      <c r="BV161" s="78"/>
      <c r="BW161" s="78"/>
      <c r="BX161" s="79"/>
      <c r="BY161" s="79"/>
      <c r="BZ161" s="79"/>
      <c r="CA161" s="79"/>
      <c r="CB161" s="79"/>
      <c r="CC161" s="79"/>
      <c r="CD161" s="79"/>
    </row>
    <row r="162" spans="61:82" s="77" customFormat="1" ht="12.75" hidden="1">
      <c r="BI162" s="78"/>
      <c r="BJ162" s="78"/>
      <c r="BK162" s="78"/>
      <c r="BL162" s="78"/>
      <c r="BM162" s="78"/>
      <c r="BN162" s="78"/>
      <c r="BO162" s="78"/>
      <c r="BP162" s="78"/>
      <c r="BQ162" s="78"/>
      <c r="BR162" s="78"/>
      <c r="BS162" s="78"/>
      <c r="BT162" s="78"/>
      <c r="BU162" s="78"/>
      <c r="BV162" s="78"/>
      <c r="BW162" s="78"/>
      <c r="BX162" s="79"/>
      <c r="BY162" s="79"/>
      <c r="BZ162" s="79"/>
      <c r="CA162" s="79"/>
      <c r="CB162" s="79"/>
      <c r="CC162" s="79"/>
      <c r="CD162" s="79"/>
    </row>
    <row r="163" spans="61:82" s="77" customFormat="1" ht="12.75" hidden="1">
      <c r="BI163" s="78"/>
      <c r="BJ163" s="78"/>
      <c r="BK163" s="78"/>
      <c r="BL163" s="78"/>
      <c r="BM163" s="78"/>
      <c r="BN163" s="78"/>
      <c r="BO163" s="78"/>
      <c r="BP163" s="78"/>
      <c r="BQ163" s="78"/>
      <c r="BR163" s="78"/>
      <c r="BS163" s="78"/>
      <c r="BT163" s="78"/>
      <c r="BU163" s="78"/>
      <c r="BV163" s="78"/>
      <c r="BW163" s="78"/>
      <c r="BX163" s="79"/>
      <c r="BY163" s="79"/>
      <c r="BZ163" s="79"/>
      <c r="CA163" s="79"/>
      <c r="CB163" s="79"/>
      <c r="CC163" s="79"/>
      <c r="CD163" s="79"/>
    </row>
    <row r="164" spans="61:82" s="77" customFormat="1" ht="12.75" hidden="1">
      <c r="BI164" s="78"/>
      <c r="BJ164" s="78"/>
      <c r="BK164" s="78"/>
      <c r="BL164" s="78"/>
      <c r="BM164" s="78"/>
      <c r="BN164" s="78"/>
      <c r="BO164" s="78"/>
      <c r="BP164" s="78"/>
      <c r="BQ164" s="78"/>
      <c r="BR164" s="78"/>
      <c r="BS164" s="78"/>
      <c r="BT164" s="78"/>
      <c r="BU164" s="78"/>
      <c r="BV164" s="78"/>
      <c r="BW164" s="78"/>
      <c r="BX164" s="79"/>
      <c r="BY164" s="79"/>
      <c r="BZ164" s="79"/>
      <c r="CA164" s="79"/>
      <c r="CB164" s="79"/>
      <c r="CC164" s="79"/>
      <c r="CD164" s="79"/>
    </row>
    <row r="165" spans="61:82" s="77" customFormat="1" ht="12.75" hidden="1"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9"/>
      <c r="BY165" s="79"/>
      <c r="BZ165" s="79"/>
      <c r="CA165" s="79"/>
      <c r="CB165" s="79"/>
      <c r="CC165" s="79"/>
      <c r="CD165" s="79"/>
    </row>
    <row r="166" spans="61:82" s="77" customFormat="1" ht="12.75" hidden="1">
      <c r="BI166" s="78"/>
      <c r="BJ166" s="78"/>
      <c r="BK166" s="78"/>
      <c r="BL166" s="78"/>
      <c r="BM166" s="78"/>
      <c r="BN166" s="78"/>
      <c r="BO166" s="78"/>
      <c r="BP166" s="78"/>
      <c r="BQ166" s="78"/>
      <c r="BR166" s="78"/>
      <c r="BS166" s="78"/>
      <c r="BT166" s="78"/>
      <c r="BU166" s="78"/>
      <c r="BV166" s="78"/>
      <c r="BW166" s="78"/>
      <c r="BX166" s="79"/>
      <c r="BY166" s="79"/>
      <c r="BZ166" s="79"/>
      <c r="CA166" s="79"/>
      <c r="CB166" s="79"/>
      <c r="CC166" s="79"/>
      <c r="CD166" s="79"/>
    </row>
    <row r="167" spans="61:82" s="77" customFormat="1" ht="12.75" hidden="1">
      <c r="BI167" s="78"/>
      <c r="BJ167" s="78"/>
      <c r="BK167" s="78"/>
      <c r="BL167" s="78"/>
      <c r="BM167" s="78"/>
      <c r="BN167" s="78"/>
      <c r="BO167" s="78"/>
      <c r="BP167" s="78"/>
      <c r="BQ167" s="78"/>
      <c r="BR167" s="78"/>
      <c r="BS167" s="78"/>
      <c r="BT167" s="78"/>
      <c r="BU167" s="78"/>
      <c r="BV167" s="78"/>
      <c r="BW167" s="78"/>
      <c r="BX167" s="79"/>
      <c r="BY167" s="79"/>
      <c r="BZ167" s="79"/>
      <c r="CA167" s="79"/>
      <c r="CB167" s="79"/>
      <c r="CC167" s="79"/>
      <c r="CD167" s="79"/>
    </row>
    <row r="168" spans="61:82" s="77" customFormat="1" ht="12.75" hidden="1">
      <c r="BI168" s="78"/>
      <c r="BJ168" s="78"/>
      <c r="BK168" s="78"/>
      <c r="BL168" s="78"/>
      <c r="BM168" s="78"/>
      <c r="BN168" s="78"/>
      <c r="BO168" s="78"/>
      <c r="BP168" s="78"/>
      <c r="BQ168" s="78"/>
      <c r="BR168" s="78"/>
      <c r="BS168" s="78"/>
      <c r="BT168" s="78"/>
      <c r="BU168" s="78"/>
      <c r="BV168" s="78"/>
      <c r="BW168" s="78"/>
      <c r="BX168" s="79"/>
      <c r="BY168" s="79"/>
      <c r="BZ168" s="79"/>
      <c r="CA168" s="79"/>
      <c r="CB168" s="79"/>
      <c r="CC168" s="79"/>
      <c r="CD168" s="79"/>
    </row>
    <row r="169" spans="4:119" ht="12.75" hidden="1">
      <c r="D169" s="77"/>
      <c r="G169" s="77"/>
      <c r="H169" s="77"/>
      <c r="BH169" s="2"/>
      <c r="BI169" s="3"/>
      <c r="BJ169" s="4"/>
      <c r="BO169" s="5"/>
      <c r="BX169" s="6"/>
      <c r="CE169" s="2"/>
      <c r="CK169" s="7"/>
      <c r="DN169" s="8"/>
      <c r="DO169" s="1"/>
    </row>
    <row r="170" spans="4:119" ht="12.75" hidden="1">
      <c r="D170" s="77"/>
      <c r="G170" s="77"/>
      <c r="H170" s="77"/>
      <c r="BH170" s="2"/>
      <c r="BI170" s="3"/>
      <c r="BJ170" s="4"/>
      <c r="BO170" s="5"/>
      <c r="BX170" s="6"/>
      <c r="CE170" s="2"/>
      <c r="CK170" s="7"/>
      <c r="DN170" s="8"/>
      <c r="DO170" s="1"/>
    </row>
    <row r="171" spans="4:119" ht="12.75" hidden="1">
      <c r="D171" s="77"/>
      <c r="G171" s="77"/>
      <c r="H171" s="77"/>
      <c r="BH171" s="2"/>
      <c r="BI171" s="3"/>
      <c r="BJ171" s="4"/>
      <c r="BO171" s="5"/>
      <c r="BX171" s="6"/>
      <c r="CE171" s="2"/>
      <c r="CK171" s="7"/>
      <c r="DN171" s="8"/>
      <c r="DO171" s="1"/>
    </row>
    <row r="172" spans="4:119" ht="12.75" hidden="1">
      <c r="D172" s="77"/>
      <c r="G172" s="77"/>
      <c r="H172" s="77"/>
      <c r="BH172" s="2"/>
      <c r="BI172" s="3"/>
      <c r="BJ172" s="4"/>
      <c r="BO172" s="5"/>
      <c r="BX172" s="6"/>
      <c r="CE172" s="2"/>
      <c r="CK172" s="7"/>
      <c r="DN172" s="8"/>
      <c r="DO172" s="1"/>
    </row>
    <row r="173" spans="4:119" ht="12.75" hidden="1">
      <c r="D173" s="77"/>
      <c r="G173" s="77"/>
      <c r="H173" s="77"/>
      <c r="BH173" s="2"/>
      <c r="BI173" s="3"/>
      <c r="BJ173" s="4"/>
      <c r="BO173" s="5"/>
      <c r="BX173" s="6"/>
      <c r="CE173" s="2"/>
      <c r="CK173" s="7"/>
      <c r="DN173" s="8"/>
      <c r="DO173" s="1"/>
    </row>
    <row r="174" spans="4:119" ht="12.75" hidden="1">
      <c r="D174" s="77"/>
      <c r="G174" s="77"/>
      <c r="H174" s="77"/>
      <c r="BH174" s="2"/>
      <c r="BI174" s="3"/>
      <c r="BJ174" s="4"/>
      <c r="BO174" s="5"/>
      <c r="BX174" s="6"/>
      <c r="CE174" s="2"/>
      <c r="CK174" s="7"/>
      <c r="DN174" s="8"/>
      <c r="DO174" s="1"/>
    </row>
    <row r="175" spans="4:119" ht="12.75" hidden="1">
      <c r="D175" s="77"/>
      <c r="G175" s="77"/>
      <c r="H175" s="77"/>
      <c r="BH175" s="2"/>
      <c r="BI175" s="3"/>
      <c r="BJ175" s="4"/>
      <c r="BO175" s="5"/>
      <c r="BX175" s="6"/>
      <c r="CE175" s="2"/>
      <c r="CK175" s="7"/>
      <c r="DN175" s="8"/>
      <c r="DO175" s="1"/>
    </row>
    <row r="176" spans="4:119" ht="12.75" hidden="1">
      <c r="D176" s="77"/>
      <c r="G176" s="77"/>
      <c r="H176" s="77"/>
      <c r="BH176" s="2"/>
      <c r="BI176" s="3"/>
      <c r="BJ176" s="4"/>
      <c r="BO176" s="5"/>
      <c r="BX176" s="6"/>
      <c r="CE176" s="2"/>
      <c r="CK176" s="7"/>
      <c r="DN176" s="8"/>
      <c r="DO176" s="1"/>
    </row>
    <row r="177" spans="4:119" ht="12.75" hidden="1">
      <c r="D177" s="77"/>
      <c r="G177" s="77"/>
      <c r="H177" s="77"/>
      <c r="BH177" s="2"/>
      <c r="BI177" s="3"/>
      <c r="BJ177" s="4"/>
      <c r="BO177" s="5"/>
      <c r="BX177" s="6"/>
      <c r="CE177" s="2"/>
      <c r="CK177" s="7"/>
      <c r="DN177" s="8"/>
      <c r="DO177" s="1"/>
    </row>
    <row r="178" spans="4:119" ht="12.75" hidden="1">
      <c r="D178" s="77"/>
      <c r="G178" s="77"/>
      <c r="H178" s="77"/>
      <c r="BH178" s="2"/>
      <c r="BI178" s="3"/>
      <c r="BJ178" s="4"/>
      <c r="BO178" s="5"/>
      <c r="BX178" s="6"/>
      <c r="CE178" s="2"/>
      <c r="CK178" s="7"/>
      <c r="DN178" s="8"/>
      <c r="DO178" s="1"/>
    </row>
  </sheetData>
  <sheetProtection sheet="1" scenarios="1" selectLockedCells="1"/>
  <mergeCells count="456">
    <mergeCell ref="AQ66:AS73"/>
    <mergeCell ref="AT66:AV73"/>
    <mergeCell ref="G64:I64"/>
    <mergeCell ref="G63:I63"/>
    <mergeCell ref="G60:I60"/>
    <mergeCell ref="C64:F64"/>
    <mergeCell ref="C63:F63"/>
    <mergeCell ref="C62:F62"/>
    <mergeCell ref="AH74:AJ74"/>
    <mergeCell ref="AH52:AJ59"/>
    <mergeCell ref="AK52:AM59"/>
    <mergeCell ref="AN52:AP59"/>
    <mergeCell ref="AH66:AJ73"/>
    <mergeCell ref="AK66:AM73"/>
    <mergeCell ref="AN66:AP73"/>
    <mergeCell ref="AN61:AP61"/>
    <mergeCell ref="G78:I78"/>
    <mergeCell ref="BE99:BH99"/>
    <mergeCell ref="BE98:BH98"/>
    <mergeCell ref="BE97:BH97"/>
    <mergeCell ref="BE95:BH95"/>
    <mergeCell ref="BE94:BH94"/>
    <mergeCell ref="BE93:BH93"/>
    <mergeCell ref="BE91:BH91"/>
    <mergeCell ref="BE90:BH90"/>
    <mergeCell ref="AH76:AJ76"/>
    <mergeCell ref="AH75:AJ75"/>
    <mergeCell ref="C76:F76"/>
    <mergeCell ref="G76:I76"/>
    <mergeCell ref="C77:F77"/>
    <mergeCell ref="G77:I77"/>
    <mergeCell ref="AK75:AM75"/>
    <mergeCell ref="AK74:AM74"/>
    <mergeCell ref="AN78:AP78"/>
    <mergeCell ref="AN77:AP77"/>
    <mergeCell ref="C61:F61"/>
    <mergeCell ref="C60:F60"/>
    <mergeCell ref="G62:I62"/>
    <mergeCell ref="G61:I61"/>
    <mergeCell ref="C75:F75"/>
    <mergeCell ref="G75:I75"/>
    <mergeCell ref="AH41:BB41"/>
    <mergeCell ref="C3:AT3"/>
    <mergeCell ref="C2:AT2"/>
    <mergeCell ref="C8:AT8"/>
    <mergeCell ref="C6:AT6"/>
    <mergeCell ref="C4:AT4"/>
    <mergeCell ref="E25:G25"/>
    <mergeCell ref="V11:W11"/>
    <mergeCell ref="AN75:AP75"/>
    <mergeCell ref="AN74:AP74"/>
    <mergeCell ref="AK78:AM78"/>
    <mergeCell ref="AK77:AM77"/>
    <mergeCell ref="AK76:AM76"/>
    <mergeCell ref="AH37:BB37"/>
    <mergeCell ref="AH38:BB38"/>
    <mergeCell ref="AH39:BB39"/>
    <mergeCell ref="AH42:BB42"/>
    <mergeCell ref="AH40:BB40"/>
    <mergeCell ref="AE98:AY98"/>
    <mergeCell ref="I98:AC98"/>
    <mergeCell ref="AE94:AY94"/>
    <mergeCell ref="I94:AC94"/>
    <mergeCell ref="I97:AY97"/>
    <mergeCell ref="AH33:BB33"/>
    <mergeCell ref="AE86:AY86"/>
    <mergeCell ref="I86:AC86"/>
    <mergeCell ref="AT64:AV64"/>
    <mergeCell ref="AN76:AP76"/>
    <mergeCell ref="AH35:BB35"/>
    <mergeCell ref="AH36:BB36"/>
    <mergeCell ref="C18:W18"/>
    <mergeCell ref="E36:G36"/>
    <mergeCell ref="E35:G35"/>
    <mergeCell ref="E30:G30"/>
    <mergeCell ref="E34:G34"/>
    <mergeCell ref="E33:G33"/>
    <mergeCell ref="E31:G31"/>
    <mergeCell ref="L27:AF27"/>
    <mergeCell ref="AH26:BB26"/>
    <mergeCell ref="L26:AF26"/>
    <mergeCell ref="AH34:BB34"/>
    <mergeCell ref="C16:W16"/>
    <mergeCell ref="AB21:AV21"/>
    <mergeCell ref="AB20:AV20"/>
    <mergeCell ref="AB19:AV19"/>
    <mergeCell ref="AB18:AV18"/>
    <mergeCell ref="AB17:AV17"/>
    <mergeCell ref="C21:W21"/>
    <mergeCell ref="C20:W20"/>
    <mergeCell ref="C19:W19"/>
    <mergeCell ref="C17:W17"/>
    <mergeCell ref="M62:AG62"/>
    <mergeCell ref="M61:AG61"/>
    <mergeCell ref="M60:AG60"/>
    <mergeCell ref="L25:BB25"/>
    <mergeCell ref="L28:AF28"/>
    <mergeCell ref="L29:AF29"/>
    <mergeCell ref="L30:AF30"/>
    <mergeCell ref="L31:AF31"/>
    <mergeCell ref="L32:AF32"/>
    <mergeCell ref="L33:AF33"/>
    <mergeCell ref="I85:AY85"/>
    <mergeCell ref="K73:AG73"/>
    <mergeCell ref="K59:AG59"/>
    <mergeCell ref="M78:AG78"/>
    <mergeCell ref="M77:AG77"/>
    <mergeCell ref="M76:AG76"/>
    <mergeCell ref="M75:AG75"/>
    <mergeCell ref="M74:AG74"/>
    <mergeCell ref="M64:AG64"/>
    <mergeCell ref="M63:AG63"/>
    <mergeCell ref="I87:AC87"/>
    <mergeCell ref="K64:L64"/>
    <mergeCell ref="C72:I72"/>
    <mergeCell ref="C74:F74"/>
    <mergeCell ref="G74:I74"/>
    <mergeCell ref="C73:F73"/>
    <mergeCell ref="G73:I73"/>
    <mergeCell ref="BM63:BO63"/>
    <mergeCell ref="BM62:BO62"/>
    <mergeCell ref="BM73:BO73"/>
    <mergeCell ref="I93:AY93"/>
    <mergeCell ref="I89:AY89"/>
    <mergeCell ref="AE87:AY87"/>
    <mergeCell ref="AE90:AY90"/>
    <mergeCell ref="I90:AC90"/>
    <mergeCell ref="AE91:AY91"/>
    <mergeCell ref="I91:AC91"/>
    <mergeCell ref="BM78:BO78"/>
    <mergeCell ref="BM77:BO77"/>
    <mergeCell ref="BM76:BO76"/>
    <mergeCell ref="BM75:BO75"/>
    <mergeCell ref="BM74:BO74"/>
    <mergeCell ref="BM64:BO64"/>
    <mergeCell ref="BM61:BO61"/>
    <mergeCell ref="BC25:BG25"/>
    <mergeCell ref="AD11:AI11"/>
    <mergeCell ref="Y11:AC11"/>
    <mergeCell ref="BM60:BO60"/>
    <mergeCell ref="BM59:BO59"/>
    <mergeCell ref="BJ60:BL60"/>
    <mergeCell ref="AW60:AX60"/>
    <mergeCell ref="AY60:AZ60"/>
    <mergeCell ref="BC60:BD60"/>
    <mergeCell ref="J106:L106"/>
    <mergeCell ref="J107:L107"/>
    <mergeCell ref="AD83:AI83"/>
    <mergeCell ref="K74:L74"/>
    <mergeCell ref="K75:L75"/>
    <mergeCell ref="K76:L76"/>
    <mergeCell ref="K77:L77"/>
    <mergeCell ref="K78:L78"/>
    <mergeCell ref="M107:AG107"/>
    <mergeCell ref="M106:AG106"/>
    <mergeCell ref="BC98:BD98"/>
    <mergeCell ref="BC94:BD94"/>
    <mergeCell ref="BC90:BD90"/>
    <mergeCell ref="AZ87:BD87"/>
    <mergeCell ref="AZ91:BD91"/>
    <mergeCell ref="AZ90:BB90"/>
    <mergeCell ref="AZ95:BD95"/>
    <mergeCell ref="AZ89:BD89"/>
    <mergeCell ref="C93:D93"/>
    <mergeCell ref="C98:D99"/>
    <mergeCell ref="C97:D97"/>
    <mergeCell ref="AZ98:BB98"/>
    <mergeCell ref="AZ94:BB94"/>
    <mergeCell ref="AE95:AY95"/>
    <mergeCell ref="I95:AC95"/>
    <mergeCell ref="AZ97:BD97"/>
    <mergeCell ref="AZ99:BD99"/>
    <mergeCell ref="AZ93:BD93"/>
    <mergeCell ref="AX11:BB11"/>
    <mergeCell ref="BC26:BE26"/>
    <mergeCell ref="E26:G26"/>
    <mergeCell ref="AO11:AW11"/>
    <mergeCell ref="C11:H11"/>
    <mergeCell ref="I11:L11"/>
    <mergeCell ref="AJ11:AN11"/>
    <mergeCell ref="C25:D25"/>
    <mergeCell ref="H25:K25"/>
    <mergeCell ref="AB16:AV16"/>
    <mergeCell ref="BF26:BG26"/>
    <mergeCell ref="C29:D29"/>
    <mergeCell ref="C30:D30"/>
    <mergeCell ref="C32:D32"/>
    <mergeCell ref="C28:D28"/>
    <mergeCell ref="C31:D31"/>
    <mergeCell ref="C27:D27"/>
    <mergeCell ref="C26:D26"/>
    <mergeCell ref="H26:K26"/>
    <mergeCell ref="E27:G27"/>
    <mergeCell ref="C41:D41"/>
    <mergeCell ref="C42:D42"/>
    <mergeCell ref="C44:D44"/>
    <mergeCell ref="C33:D33"/>
    <mergeCell ref="C34:D34"/>
    <mergeCell ref="C36:D36"/>
    <mergeCell ref="C35:D35"/>
    <mergeCell ref="C37:D37"/>
    <mergeCell ref="C38:D38"/>
    <mergeCell ref="C40:D40"/>
    <mergeCell ref="C39:D39"/>
    <mergeCell ref="J104:L104"/>
    <mergeCell ref="J105:L105"/>
    <mergeCell ref="E93:H93"/>
    <mergeCell ref="C45:D45"/>
    <mergeCell ref="C85:D85"/>
    <mergeCell ref="C94:D95"/>
    <mergeCell ref="E98:H99"/>
    <mergeCell ref="E97:H97"/>
    <mergeCell ref="E94:H95"/>
    <mergeCell ref="AX83:BB83"/>
    <mergeCell ref="AH78:AJ78"/>
    <mergeCell ref="AH77:AJ77"/>
    <mergeCell ref="AW78:AX78"/>
    <mergeCell ref="C83:H83"/>
    <mergeCell ref="I83:L83"/>
    <mergeCell ref="AJ83:AN83"/>
    <mergeCell ref="AP83:AW83"/>
    <mergeCell ref="Y83:AC83"/>
    <mergeCell ref="C78:F78"/>
    <mergeCell ref="BA75:BB75"/>
    <mergeCell ref="BH78:BI78"/>
    <mergeCell ref="C90:D91"/>
    <mergeCell ref="E90:H91"/>
    <mergeCell ref="E89:H89"/>
    <mergeCell ref="E86:H87"/>
    <mergeCell ref="C89:D89"/>
    <mergeCell ref="C86:D87"/>
    <mergeCell ref="AW77:AX77"/>
    <mergeCell ref="V83:W83"/>
    <mergeCell ref="AW73:AX73"/>
    <mergeCell ref="AW64:AX64"/>
    <mergeCell ref="BC64:BD64"/>
    <mergeCell ref="E85:H85"/>
    <mergeCell ref="BH76:BI76"/>
    <mergeCell ref="AY74:AZ74"/>
    <mergeCell ref="BC74:BD74"/>
    <mergeCell ref="BE77:BF77"/>
    <mergeCell ref="BE74:BF74"/>
    <mergeCell ref="BE75:BF75"/>
    <mergeCell ref="AY64:AZ64"/>
    <mergeCell ref="BJ78:BL78"/>
    <mergeCell ref="BJ77:BL77"/>
    <mergeCell ref="BJ76:BL76"/>
    <mergeCell ref="BH74:BI74"/>
    <mergeCell ref="BJ75:BL75"/>
    <mergeCell ref="BH75:BI75"/>
    <mergeCell ref="BH77:BI77"/>
    <mergeCell ref="BA64:BB64"/>
    <mergeCell ref="BC75:BD75"/>
    <mergeCell ref="BH63:BI63"/>
    <mergeCell ref="BH64:BI64"/>
    <mergeCell ref="BC86:BD86"/>
    <mergeCell ref="AZ85:BD85"/>
    <mergeCell ref="AZ86:BB86"/>
    <mergeCell ref="AY73:AZ73"/>
    <mergeCell ref="BA78:BB78"/>
    <mergeCell ref="BC77:BD77"/>
    <mergeCell ref="BA77:BB77"/>
    <mergeCell ref="BE73:BI73"/>
    <mergeCell ref="AQ60:AS60"/>
    <mergeCell ref="C43:D43"/>
    <mergeCell ref="BE61:BF61"/>
    <mergeCell ref="BJ64:BL64"/>
    <mergeCell ref="BE63:BF63"/>
    <mergeCell ref="BE64:BF64"/>
    <mergeCell ref="BJ61:BL61"/>
    <mergeCell ref="BJ62:BL62"/>
    <mergeCell ref="BH61:BI61"/>
    <mergeCell ref="BH62:BI62"/>
    <mergeCell ref="H39:K39"/>
    <mergeCell ref="L40:AF40"/>
    <mergeCell ref="E38:G38"/>
    <mergeCell ref="H38:K38"/>
    <mergeCell ref="BH60:BI60"/>
    <mergeCell ref="BE60:BF60"/>
    <mergeCell ref="AH43:BB43"/>
    <mergeCell ref="AH44:BB44"/>
    <mergeCell ref="AH45:BB45"/>
    <mergeCell ref="AT60:AV60"/>
    <mergeCell ref="E44:G44"/>
    <mergeCell ref="E45:G45"/>
    <mergeCell ref="E39:G39"/>
    <mergeCell ref="E41:G41"/>
    <mergeCell ref="E40:G40"/>
    <mergeCell ref="E43:G43"/>
    <mergeCell ref="E42:G42"/>
    <mergeCell ref="AK61:AM61"/>
    <mergeCell ref="AK60:AM60"/>
    <mergeCell ref="K60:L60"/>
    <mergeCell ref="K61:L61"/>
    <mergeCell ref="AH61:AJ61"/>
    <mergeCell ref="AH60:AJ60"/>
    <mergeCell ref="E32:G32"/>
    <mergeCell ref="E37:G37"/>
    <mergeCell ref="BA59:BB59"/>
    <mergeCell ref="AY59:AZ59"/>
    <mergeCell ref="AQ52:AS59"/>
    <mergeCell ref="AT52:AV59"/>
    <mergeCell ref="G59:I59"/>
    <mergeCell ref="C58:I58"/>
    <mergeCell ref="H45:K45"/>
    <mergeCell ref="H44:K44"/>
    <mergeCell ref="BC33:BE33"/>
    <mergeCell ref="BF33:BG33"/>
    <mergeCell ref="BC34:BE34"/>
    <mergeCell ref="E28:G28"/>
    <mergeCell ref="E29:G29"/>
    <mergeCell ref="AH28:BB28"/>
    <mergeCell ref="AH29:BB29"/>
    <mergeCell ref="AH30:BB30"/>
    <mergeCell ref="AH31:BB31"/>
    <mergeCell ref="AH32:BB32"/>
    <mergeCell ref="BC30:BE30"/>
    <mergeCell ref="BF30:BG30"/>
    <mergeCell ref="BF32:BG32"/>
    <mergeCell ref="BC31:BE31"/>
    <mergeCell ref="BF31:BG31"/>
    <mergeCell ref="BC32:BE32"/>
    <mergeCell ref="BF28:BG28"/>
    <mergeCell ref="BC28:BE28"/>
    <mergeCell ref="BC29:BE29"/>
    <mergeCell ref="H27:K27"/>
    <mergeCell ref="BC27:BE27"/>
    <mergeCell ref="BF27:BG27"/>
    <mergeCell ref="H28:K28"/>
    <mergeCell ref="BF29:BG29"/>
    <mergeCell ref="H29:K29"/>
    <mergeCell ref="AH27:BB27"/>
    <mergeCell ref="BC37:BE37"/>
    <mergeCell ref="BF37:BG37"/>
    <mergeCell ref="BC38:BE38"/>
    <mergeCell ref="BF38:BG38"/>
    <mergeCell ref="BF34:BG34"/>
    <mergeCell ref="BC36:BE36"/>
    <mergeCell ref="BF36:BG36"/>
    <mergeCell ref="BC35:BE35"/>
    <mergeCell ref="BF35:BG35"/>
    <mergeCell ref="L45:AF45"/>
    <mergeCell ref="C59:F59"/>
    <mergeCell ref="BC39:BE39"/>
    <mergeCell ref="BF39:BG39"/>
    <mergeCell ref="BC41:BE41"/>
    <mergeCell ref="BF41:BG41"/>
    <mergeCell ref="BC40:BE40"/>
    <mergeCell ref="BF40:BG40"/>
    <mergeCell ref="H43:K43"/>
    <mergeCell ref="L44:AF44"/>
    <mergeCell ref="BC61:BD61"/>
    <mergeCell ref="BC62:BD62"/>
    <mergeCell ref="BJ59:BL59"/>
    <mergeCell ref="AW59:AX59"/>
    <mergeCell ref="BE59:BI59"/>
    <mergeCell ref="BC45:BE45"/>
    <mergeCell ref="BF45:BG45"/>
    <mergeCell ref="C48:BB48"/>
    <mergeCell ref="C49:BB49"/>
    <mergeCell ref="BD48:BJ48"/>
    <mergeCell ref="BA74:BB74"/>
    <mergeCell ref="BA73:BB73"/>
    <mergeCell ref="BF42:BG42"/>
    <mergeCell ref="BC44:BE44"/>
    <mergeCell ref="BC59:BD59"/>
    <mergeCell ref="BE62:BF62"/>
    <mergeCell ref="BF44:BG44"/>
    <mergeCell ref="BC43:BE43"/>
    <mergeCell ref="BF43:BG43"/>
    <mergeCell ref="BC42:BE42"/>
    <mergeCell ref="K62:L62"/>
    <mergeCell ref="AH64:AJ64"/>
    <mergeCell ref="AY76:AZ76"/>
    <mergeCell ref="AY77:AZ77"/>
    <mergeCell ref="BC76:BD76"/>
    <mergeCell ref="BE76:BF76"/>
    <mergeCell ref="BA76:BB76"/>
    <mergeCell ref="AW76:AX76"/>
    <mergeCell ref="BC73:BD73"/>
    <mergeCell ref="AY75:AZ75"/>
    <mergeCell ref="BJ63:BL63"/>
    <mergeCell ref="K63:L63"/>
    <mergeCell ref="AY63:AZ63"/>
    <mergeCell ref="AK62:AM62"/>
    <mergeCell ref="AH63:AJ63"/>
    <mergeCell ref="AH62:AJ62"/>
    <mergeCell ref="BA63:BB63"/>
    <mergeCell ref="BC63:BD63"/>
    <mergeCell ref="AT62:AV62"/>
    <mergeCell ref="AW62:AX62"/>
    <mergeCell ref="L34:AF34"/>
    <mergeCell ref="L35:AF35"/>
    <mergeCell ref="H33:K33"/>
    <mergeCell ref="H32:K32"/>
    <mergeCell ref="H36:K36"/>
    <mergeCell ref="H35:K35"/>
    <mergeCell ref="H34:K34"/>
    <mergeCell ref="H31:K31"/>
    <mergeCell ref="H30:K30"/>
    <mergeCell ref="AW75:AX75"/>
    <mergeCell ref="AN64:AP64"/>
    <mergeCell ref="AN63:AP63"/>
    <mergeCell ref="AN62:AP62"/>
    <mergeCell ref="AN60:AP60"/>
    <mergeCell ref="AK64:AM64"/>
    <mergeCell ref="AK63:AM63"/>
    <mergeCell ref="L36:AF36"/>
    <mergeCell ref="AT61:AV61"/>
    <mergeCell ref="AQ61:AS61"/>
    <mergeCell ref="AW61:AX61"/>
    <mergeCell ref="AT63:AV63"/>
    <mergeCell ref="AW63:AX63"/>
    <mergeCell ref="AQ64:AS64"/>
    <mergeCell ref="AQ63:AS63"/>
    <mergeCell ref="AQ62:AS62"/>
    <mergeCell ref="M105:AG105"/>
    <mergeCell ref="M104:AG104"/>
    <mergeCell ref="AE99:AY99"/>
    <mergeCell ref="I99:AC99"/>
    <mergeCell ref="BJ73:BL73"/>
    <mergeCell ref="BJ74:BL74"/>
    <mergeCell ref="BE78:BF78"/>
    <mergeCell ref="AY78:AZ78"/>
    <mergeCell ref="BC78:BD78"/>
    <mergeCell ref="AW74:AX74"/>
    <mergeCell ref="L42:AF42"/>
    <mergeCell ref="L43:AF43"/>
    <mergeCell ref="H42:K42"/>
    <mergeCell ref="H41:K41"/>
    <mergeCell ref="L37:AF37"/>
    <mergeCell ref="L38:AF38"/>
    <mergeCell ref="L39:AF39"/>
    <mergeCell ref="L41:AF41"/>
    <mergeCell ref="H37:K37"/>
    <mergeCell ref="H40:K40"/>
    <mergeCell ref="AT74:AV74"/>
    <mergeCell ref="AQ78:AS78"/>
    <mergeCell ref="AQ77:AS77"/>
    <mergeCell ref="AQ76:AS76"/>
    <mergeCell ref="AQ75:AS75"/>
    <mergeCell ref="AQ74:AS74"/>
    <mergeCell ref="AT78:AV78"/>
    <mergeCell ref="AT77:AV77"/>
    <mergeCell ref="AT76:AV76"/>
    <mergeCell ref="AT75:AV75"/>
    <mergeCell ref="AY3:BE3"/>
    <mergeCell ref="BE89:BH89"/>
    <mergeCell ref="BE87:BH87"/>
    <mergeCell ref="BE86:BH86"/>
    <mergeCell ref="BE85:BH85"/>
    <mergeCell ref="AY61:AZ61"/>
    <mergeCell ref="AY62:AZ62"/>
    <mergeCell ref="BA60:BB60"/>
    <mergeCell ref="BA61:BB61"/>
    <mergeCell ref="BA62:BB62"/>
  </mergeCells>
  <conditionalFormatting sqref="P46:Z47">
    <cfRule type="expression" priority="1" dxfId="46" stopIfTrue="1">
      <formula>AND(AX46&gt;BA46,AX46&lt;&gt;"",BA46&lt;&gt;"")</formula>
    </cfRule>
    <cfRule type="expression" priority="2" dxfId="45" stopIfTrue="1">
      <formula>AND(AX46=BA46,AX46&lt;&gt;"",BA46&lt;&gt;"")</formula>
    </cfRule>
    <cfRule type="expression" priority="3" dxfId="0" stopIfTrue="1">
      <formula>AND(AX46&lt;BA46,AX46&lt;&gt;"",BA46&lt;&gt;"")</formula>
    </cfRule>
  </conditionalFormatting>
  <conditionalFormatting sqref="AG46:AQ47">
    <cfRule type="expression" priority="4" dxfId="46" stopIfTrue="1">
      <formula>AND(BA46&gt;AX46,AX46&lt;&gt;"",BA46&lt;&gt;"")</formula>
    </cfRule>
    <cfRule type="expression" priority="5" dxfId="45" stopIfTrue="1">
      <formula>AND(BA46=AX46,AX46&lt;&gt;"",BA46&lt;&gt;"")</formula>
    </cfRule>
    <cfRule type="expression" priority="6" dxfId="0" stopIfTrue="1">
      <formula>AND(BA46&lt;AX46,AX46&lt;&gt;"",BA46&lt;&gt;"")</formula>
    </cfRule>
  </conditionalFormatting>
  <conditionalFormatting sqref="I86 I90 I94 I98 L26:L45">
    <cfRule type="expression" priority="7" dxfId="46" stopIfTrue="1">
      <formula>AND(AZ26&gt;BC26,AZ26&lt;&gt;"",BC26&lt;&gt;"")</formula>
    </cfRule>
    <cfRule type="expression" priority="8" dxfId="45" stopIfTrue="1">
      <formula>AND(AZ26=BC26,AZ26&lt;&gt;"",BC26&lt;&gt;"")</formula>
    </cfRule>
    <cfRule type="expression" priority="9" dxfId="0" stopIfTrue="1">
      <formula>AND(AZ26&lt;BC26,AZ26&lt;&gt;"",BC26&lt;&gt;"")</formula>
    </cfRule>
  </conditionalFormatting>
  <conditionalFormatting sqref="AE86 AE90 AE94 AE98 AH26:AH45">
    <cfRule type="expression" priority="10" dxfId="46" stopIfTrue="1">
      <formula>AND(BC26&gt;AZ26,AZ26&lt;&gt;"",BC26&lt;&gt;"")</formula>
    </cfRule>
    <cfRule type="expression" priority="11" dxfId="45" stopIfTrue="1">
      <formula>AND(BC26=AZ26,AZ26&lt;&gt;"",BC26&lt;&gt;"")</formula>
    </cfRule>
    <cfRule type="expression" priority="12" dxfId="0" stopIfTrue="1">
      <formula>AND(BC26&lt;AZ26,AZ26&lt;&gt;"",BC26&lt;&gt;"")</formula>
    </cfRule>
  </conditionalFormatting>
  <conditionalFormatting sqref="AZ98:BB98 AZ86:BB86 AZ90:BB90 AZ94:BB94 BC26:BE45">
    <cfRule type="expression" priority="13" dxfId="69" stopIfTrue="1">
      <formula>AND(BC26&lt;&gt;"",ISBLANK(AZ26))</formula>
    </cfRule>
    <cfRule type="expression" priority="14" dxfId="68" stopIfTrue="1">
      <formula>ISBLANK(AZ26)</formula>
    </cfRule>
  </conditionalFormatting>
  <conditionalFormatting sqref="BC98:BD98 BC86:BD86 BC90:BD90 BC94:BD94 BF26:BG45">
    <cfRule type="expression" priority="15" dxfId="69" stopIfTrue="1">
      <formula>AND(AZ26&lt;&gt;"",ISBLANK(BC26))</formula>
    </cfRule>
    <cfRule type="expression" priority="16" dxfId="68" stopIfTrue="1">
      <formula>ISBLANK(BC26)</formula>
    </cfRule>
  </conditionalFormatting>
  <conditionalFormatting sqref="AU47:BB47">
    <cfRule type="expression" priority="17" dxfId="46" stopIfTrue="1">
      <formula>AND(E133&gt;B133,B133&lt;&gt;"",E133&lt;&gt;"")</formula>
    </cfRule>
    <cfRule type="expression" priority="18" dxfId="45" stopIfTrue="1">
      <formula>AND(E133=B133,B133&lt;&gt;"",E133&lt;&gt;"")</formula>
    </cfRule>
    <cfRule type="expression" priority="19" dxfId="0" stopIfTrue="1">
      <formula>AND(E133&lt;B133,B133&lt;&gt;"",E133&lt;&gt;"")</formula>
    </cfRule>
  </conditionalFormatting>
  <conditionalFormatting sqref="AD47:AE47">
    <cfRule type="expression" priority="20" dxfId="46" stopIfTrue="1">
      <formula>AND(B133&gt;E133,B133&lt;&gt;"",E133&lt;&gt;"")</formula>
    </cfRule>
    <cfRule type="expression" priority="21" dxfId="45" stopIfTrue="1">
      <formula>AND(B133=E133,B133&lt;&gt;"",E133&lt;&gt;"")</formula>
    </cfRule>
    <cfRule type="expression" priority="22" dxfId="0" stopIfTrue="1">
      <formula>AND(B133&lt;E133,B133&lt;&gt;"",E133&lt;&gt;"")</formula>
    </cfRule>
  </conditionalFormatting>
  <conditionalFormatting sqref="AU46:BB46">
    <cfRule type="expression" priority="23" dxfId="46" stopIfTrue="1">
      <formula>AND(E133&gt;B133,B133&lt;&gt;"",E133&lt;&gt;"")</formula>
    </cfRule>
    <cfRule type="expression" priority="24" dxfId="45" stopIfTrue="1">
      <formula>AND(E133=B133,B133&lt;&gt;"",E133&lt;&gt;"")</formula>
    </cfRule>
    <cfRule type="expression" priority="25" dxfId="0" stopIfTrue="1">
      <formula>AND(E133&lt;B133,B133&lt;&gt;"",E133&lt;&gt;"")</formula>
    </cfRule>
  </conditionalFormatting>
  <conditionalFormatting sqref="AD46:AE46">
    <cfRule type="expression" priority="26" dxfId="46" stopIfTrue="1">
      <formula>AND(B133&gt;E133,B133&lt;&gt;"",E133&lt;&gt;"")</formula>
    </cfRule>
    <cfRule type="expression" priority="27" dxfId="45" stopIfTrue="1">
      <formula>AND(B133=E133,B133&lt;&gt;"",E133&lt;&gt;"")</formula>
    </cfRule>
    <cfRule type="expression" priority="28" dxfId="0" stopIfTrue="1">
      <formula>AND(B133&lt;E133,B133&lt;&gt;"",E133&lt;&gt;"")</formula>
    </cfRule>
  </conditionalFormatting>
  <conditionalFormatting sqref="AA47:AC47">
    <cfRule type="expression" priority="29" dxfId="46" stopIfTrue="1">
      <formula>AND(BI47&gt;B133,BI47&lt;&gt;"",B133&lt;&gt;"")</formula>
    </cfRule>
    <cfRule type="expression" priority="30" dxfId="45" stopIfTrue="1">
      <formula>AND(BI47=B133,BI47&lt;&gt;"",B133&lt;&gt;"")</formula>
    </cfRule>
    <cfRule type="expression" priority="31" dxfId="0" stopIfTrue="1">
      <formula>AND(BI47&lt;B133,BI47&lt;&gt;"",B133&lt;&gt;"")</formula>
    </cfRule>
  </conditionalFormatting>
  <conditionalFormatting sqref="AR47:AT47">
    <cfRule type="expression" priority="32" dxfId="46" stopIfTrue="1">
      <formula>AND(B133&gt;BI47,BI47&lt;&gt;"",B133&lt;&gt;"")</formula>
    </cfRule>
    <cfRule type="expression" priority="33" dxfId="45" stopIfTrue="1">
      <formula>AND(B133=BI47,BI47&lt;&gt;"",B133&lt;&gt;"")</formula>
    </cfRule>
    <cfRule type="expression" priority="34" dxfId="0" stopIfTrue="1">
      <formula>AND(B133&lt;BI47,BI47&lt;&gt;"",B133&lt;&gt;"")</formula>
    </cfRule>
  </conditionalFormatting>
  <conditionalFormatting sqref="AA46:AC46">
    <cfRule type="expression" priority="35" dxfId="46" stopIfTrue="1">
      <formula>AND(BI46&gt;B133,BI46&lt;&gt;"",B133&lt;&gt;"")</formula>
    </cfRule>
    <cfRule type="expression" priority="36" dxfId="45" stopIfTrue="1">
      <formula>AND(BI46=B133,BI46&lt;&gt;"",B133&lt;&gt;"")</formula>
    </cfRule>
    <cfRule type="expression" priority="37" dxfId="0" stopIfTrue="1">
      <formula>AND(BI46&lt;B133,BI46&lt;&gt;"",B133&lt;&gt;"")</formula>
    </cfRule>
  </conditionalFormatting>
  <conditionalFormatting sqref="AR46:AT46">
    <cfRule type="expression" priority="38" dxfId="46" stopIfTrue="1">
      <formula>AND(B133&gt;BI46,BI46&lt;&gt;"",B133&lt;&gt;"")</formula>
    </cfRule>
    <cfRule type="expression" priority="39" dxfId="45" stopIfTrue="1">
      <formula>AND(B133=BI46,BI46&lt;&gt;"",B133&lt;&gt;"")</formula>
    </cfRule>
    <cfRule type="expression" priority="40" dxfId="0" stopIfTrue="1">
      <formula>AND(B133&lt;BI46,BI46&lt;&gt;"",B133&lt;&gt;"")</formula>
    </cfRule>
  </conditionalFormatting>
  <conditionalFormatting sqref="M65:M71 AW65:BM71">
    <cfRule type="expression" priority="41" dxfId="0" stopIfTrue="1">
      <formula>$K$64=""</formula>
    </cfRule>
  </conditionalFormatting>
  <conditionalFormatting sqref="AJ83:AN83 AJ11:AN11">
    <cfRule type="expression" priority="42" dxfId="42" stopIfTrue="1">
      <formula>$AD$83=""</formula>
    </cfRule>
  </conditionalFormatting>
  <conditionalFormatting sqref="AH60:BO60">
    <cfRule type="expression" priority="43" dxfId="0" stopIfTrue="1">
      <formula>$K$61=""</formula>
    </cfRule>
  </conditionalFormatting>
  <conditionalFormatting sqref="AH61:BO61">
    <cfRule type="expression" priority="44" dxfId="0" stopIfTrue="1">
      <formula>$K$61=""</formula>
    </cfRule>
    <cfRule type="expression" priority="45" dxfId="0" stopIfTrue="1">
      <formula>$K$62=""</formula>
    </cfRule>
  </conditionalFormatting>
  <conditionalFormatting sqref="AH62:BO62">
    <cfRule type="expression" priority="46" dxfId="0" stopIfTrue="1">
      <formula>$K$62=""</formula>
    </cfRule>
    <cfRule type="expression" priority="47" dxfId="0" stopIfTrue="1">
      <formula>$K$63=""</formula>
    </cfRule>
  </conditionalFormatting>
  <conditionalFormatting sqref="AH63:BO63">
    <cfRule type="expression" priority="48" dxfId="0" stopIfTrue="1">
      <formula>$K$63=""</formula>
    </cfRule>
    <cfRule type="expression" priority="49" dxfId="0" stopIfTrue="1">
      <formula>$K$64=""</formula>
    </cfRule>
  </conditionalFormatting>
  <conditionalFormatting sqref="AH64:BO64">
    <cfRule type="expression" priority="50" dxfId="0" stopIfTrue="1">
      <formula>$K$64=""</formula>
    </cfRule>
  </conditionalFormatting>
  <conditionalFormatting sqref="AH74:BO74">
    <cfRule type="expression" priority="51" dxfId="0" stopIfTrue="1">
      <formula>$K$75=""</formula>
    </cfRule>
  </conditionalFormatting>
  <conditionalFormatting sqref="AH75:BO75">
    <cfRule type="expression" priority="52" dxfId="0" stopIfTrue="1">
      <formula>$K$75=""</formula>
    </cfRule>
    <cfRule type="expression" priority="53" dxfId="0" stopIfTrue="1">
      <formula>$K$76=""</formula>
    </cfRule>
  </conditionalFormatting>
  <conditionalFormatting sqref="AH76:BO76">
    <cfRule type="expression" priority="54" dxfId="0" stopIfTrue="1">
      <formula>$K$76=""</formula>
    </cfRule>
    <cfRule type="expression" priority="55" dxfId="0" stopIfTrue="1">
      <formula>$K$77=""</formula>
    </cfRule>
  </conditionalFormatting>
  <conditionalFormatting sqref="AH77:BO77">
    <cfRule type="expression" priority="56" dxfId="0" stopIfTrue="1">
      <formula>$K$77=""</formula>
    </cfRule>
    <cfRule type="expression" priority="57" dxfId="0" stopIfTrue="1">
      <formula>$K$78=""</formula>
    </cfRule>
  </conditionalFormatting>
  <conditionalFormatting sqref="AH78:BO78">
    <cfRule type="expression" priority="58" dxfId="0" stopIfTrue="1">
      <formula>$K$78=""</formula>
    </cfRule>
  </conditionalFormatting>
  <conditionalFormatting sqref="M60:AG60">
    <cfRule type="expression" priority="59" dxfId="1" stopIfTrue="1">
      <formula>$AW$60=""</formula>
    </cfRule>
    <cfRule type="expression" priority="60" dxfId="0" stopIfTrue="1">
      <formula>$K$61=""</formula>
    </cfRule>
  </conditionalFormatting>
  <conditionalFormatting sqref="M61:AG61">
    <cfRule type="expression" priority="61" dxfId="1" stopIfTrue="1">
      <formula>$AW$61=""</formula>
    </cfRule>
    <cfRule type="expression" priority="62" dxfId="0" stopIfTrue="1">
      <formula>$K$61=""</formula>
    </cfRule>
    <cfRule type="expression" priority="63" dxfId="0" stopIfTrue="1">
      <formula>$K$62=""</formula>
    </cfRule>
  </conditionalFormatting>
  <conditionalFormatting sqref="M62:AG62">
    <cfRule type="expression" priority="64" dxfId="1" stopIfTrue="1">
      <formula>$AW$62=""</formula>
    </cfRule>
    <cfRule type="expression" priority="65" dxfId="0" stopIfTrue="1">
      <formula>$K$62=""</formula>
    </cfRule>
    <cfRule type="expression" priority="66" dxfId="0" stopIfTrue="1">
      <formula>$K$63=""</formula>
    </cfRule>
  </conditionalFormatting>
  <conditionalFormatting sqref="M63:AG63">
    <cfRule type="expression" priority="67" dxfId="1" stopIfTrue="1">
      <formula>$AW$63=""</formula>
    </cfRule>
    <cfRule type="expression" priority="68" dxfId="0" stopIfTrue="1">
      <formula>$K$63=""</formula>
    </cfRule>
    <cfRule type="expression" priority="69" dxfId="0" stopIfTrue="1">
      <formula>$K$64=""</formula>
    </cfRule>
  </conditionalFormatting>
  <conditionalFormatting sqref="M64:AG64">
    <cfRule type="expression" priority="70" dxfId="1" stopIfTrue="1">
      <formula>$AW$64=""</formula>
    </cfRule>
    <cfRule type="expression" priority="71" dxfId="0" stopIfTrue="1">
      <formula>$K$64=""</formula>
    </cfRule>
  </conditionalFormatting>
  <conditionalFormatting sqref="M74:AG74">
    <cfRule type="expression" priority="72" dxfId="1" stopIfTrue="1">
      <formula>$AW$74=""</formula>
    </cfRule>
    <cfRule type="expression" priority="73" dxfId="0" stopIfTrue="1">
      <formula>$K$75=""</formula>
    </cfRule>
  </conditionalFormatting>
  <conditionalFormatting sqref="M75:AG75">
    <cfRule type="expression" priority="74" dxfId="1" stopIfTrue="1">
      <formula>$AW$75=""</formula>
    </cfRule>
    <cfRule type="expression" priority="75" dxfId="0" stopIfTrue="1">
      <formula>$K$75=""</formula>
    </cfRule>
    <cfRule type="expression" priority="76" dxfId="0" stopIfTrue="1">
      <formula>$K$76=""</formula>
    </cfRule>
  </conditionalFormatting>
  <conditionalFormatting sqref="M76:AG76">
    <cfRule type="expression" priority="77" dxfId="1" stopIfTrue="1">
      <formula>$AW$76=""</formula>
    </cfRule>
    <cfRule type="expression" priority="78" dxfId="0" stopIfTrue="1">
      <formula>$K$76=""</formula>
    </cfRule>
    <cfRule type="expression" priority="79" dxfId="0" stopIfTrue="1">
      <formula>$K$77=""</formula>
    </cfRule>
  </conditionalFormatting>
  <conditionalFormatting sqref="M77:AG77">
    <cfRule type="expression" priority="80" dxfId="1" stopIfTrue="1">
      <formula>$AW$77=""</formula>
    </cfRule>
    <cfRule type="expression" priority="81" dxfId="0" stopIfTrue="1">
      <formula>$K$77=""</formula>
    </cfRule>
    <cfRule type="expression" priority="82" dxfId="0" stopIfTrue="1">
      <formula>$K$78=""</formula>
    </cfRule>
  </conditionalFormatting>
  <conditionalFormatting sqref="M78:AG78">
    <cfRule type="expression" priority="83" dxfId="1" stopIfTrue="1">
      <formula>$AW$78=""</formula>
    </cfRule>
    <cfRule type="expression" priority="84" dxfId="0" stopIfTrue="1">
      <formula>$K$78=""</formula>
    </cfRule>
  </conditionalFormatting>
  <dataValidations count="1">
    <dataValidation type="whole" operator="greaterThanOrEqual" allowBlank="1" showErrorMessage="1" errorTitle="Fehler" error="Nur Zahlen eingeben!" sqref="AX46:BB47 AJ11:AN11 Y11:AC11 AX11:BB11">
      <formula1>0</formula1>
    </dataValidation>
  </dataValidations>
  <printOptions/>
  <pageMargins left="0.3937007874015748" right="0.3937007874015748" top="0.3937007874015748" bottom="0.3937007874015748" header="0.11811023622047245" footer="0"/>
  <pageSetup horizontalDpi="600" verticalDpi="600" orientation="portrait" paperSize="9" scale="66" r:id="rId2"/>
  <headerFooter alignWithMargins="0">
    <oddFooter xml:space="preserve">&amp;C                               &amp;R&amp;P von &amp;N </oddFooter>
  </headerFooter>
  <rowBreaks count="1" manualBreakCount="1">
    <brk id="46" max="255" man="1"/>
  </rowBreaks>
  <colBreaks count="2" manualBreakCount="2">
    <brk id="68" max="108" man="1"/>
    <brk id="6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F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57421875" style="0" bestFit="1" customWidth="1"/>
    <col min="2" max="2" width="1.7109375" style="0" bestFit="1" customWidth="1"/>
    <col min="3" max="3" width="5.28125" style="0" bestFit="1" customWidth="1"/>
    <col min="4" max="5" width="3.00390625" style="0" bestFit="1" customWidth="1"/>
    <col min="6" max="6" width="1.8515625" style="0" bestFit="1" customWidth="1"/>
    <col min="7" max="7" width="1.7109375" style="0" bestFit="1" customWidth="1"/>
    <col min="8" max="8" width="6.00390625" style="0" bestFit="1" customWidth="1"/>
    <col min="9" max="9" width="3.421875" style="0" bestFit="1" customWidth="1"/>
    <col min="10" max="10" width="1.7109375" style="0" bestFit="1" customWidth="1"/>
    <col min="11" max="11" width="5.421875" style="0" bestFit="1" customWidth="1"/>
    <col min="12" max="14" width="2.57421875" style="0" bestFit="1" customWidth="1"/>
  </cols>
  <sheetData>
    <row r="1" spans="26:84" s="139" customFormat="1" ht="12.75">
      <c r="Z1" s="140"/>
      <c r="AA1" s="142"/>
      <c r="AB1" s="142"/>
      <c r="AC1" s="143"/>
      <c r="AD1" s="143"/>
      <c r="AE1" s="143"/>
      <c r="AF1" s="143"/>
      <c r="AG1" s="145"/>
      <c r="AH1" s="143"/>
      <c r="AI1" s="143"/>
      <c r="AJ1" s="143"/>
      <c r="AK1" s="143"/>
      <c r="AL1" s="143"/>
      <c r="BI1" s="140"/>
      <c r="BJ1" s="140"/>
      <c r="BK1" s="140"/>
      <c r="BL1" s="140"/>
      <c r="BM1" s="140"/>
      <c r="BN1" s="140"/>
      <c r="BO1" s="140"/>
      <c r="BP1" s="140"/>
      <c r="BQ1" s="140"/>
      <c r="BR1" s="140"/>
      <c r="BS1" s="140"/>
      <c r="BT1" s="140"/>
      <c r="BU1" s="140"/>
      <c r="BV1" s="140"/>
      <c r="BW1" s="140"/>
      <c r="BX1" s="140"/>
      <c r="BY1" s="140"/>
      <c r="BZ1" s="141"/>
      <c r="CA1" s="141"/>
      <c r="CB1" s="141"/>
      <c r="CC1" s="141"/>
      <c r="CD1" s="141"/>
      <c r="CE1" s="141"/>
      <c r="CF1" s="141"/>
    </row>
    <row r="2" spans="1:84" s="139" customFormat="1" ht="12.75">
      <c r="A2" s="144"/>
      <c r="B2" s="144">
        <v>1</v>
      </c>
      <c r="C2" s="144">
        <v>2</v>
      </c>
      <c r="D2" s="144">
        <v>3</v>
      </c>
      <c r="E2" s="146">
        <v>4</v>
      </c>
      <c r="F2" s="146">
        <v>5</v>
      </c>
      <c r="G2" s="146">
        <v>6</v>
      </c>
      <c r="H2" s="146">
        <v>7</v>
      </c>
      <c r="I2" s="146">
        <v>8</v>
      </c>
      <c r="J2" s="146">
        <v>9</v>
      </c>
      <c r="K2" s="147">
        <v>10</v>
      </c>
      <c r="L2" s="148">
        <v>11</v>
      </c>
      <c r="M2" s="148">
        <v>12</v>
      </c>
      <c r="N2" s="146">
        <v>13</v>
      </c>
      <c r="Z2" s="140"/>
      <c r="AA2" s="142"/>
      <c r="AB2" s="142"/>
      <c r="AC2" s="143"/>
      <c r="AD2" s="143"/>
      <c r="AE2" s="143"/>
      <c r="AF2" s="143"/>
      <c r="AG2" s="145"/>
      <c r="AH2" s="143"/>
      <c r="AI2" s="143"/>
      <c r="AJ2" s="143"/>
      <c r="AK2" s="143"/>
      <c r="AL2" s="143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1"/>
      <c r="CA2" s="141"/>
      <c r="CB2" s="141"/>
      <c r="CC2" s="141"/>
      <c r="CD2" s="141"/>
      <c r="CE2" s="141"/>
      <c r="CF2" s="141"/>
    </row>
    <row r="3" spans="1:84" s="139" customFormat="1" ht="12.75">
      <c r="A3" s="146"/>
      <c r="B3" s="144"/>
      <c r="C3" s="144"/>
      <c r="D3" s="144"/>
      <c r="E3" s="144"/>
      <c r="F3" s="146" t="s">
        <v>44</v>
      </c>
      <c r="G3" s="146" t="s">
        <v>14</v>
      </c>
      <c r="H3" s="144" t="s">
        <v>45</v>
      </c>
      <c r="I3" s="144" t="s">
        <v>46</v>
      </c>
      <c r="J3" s="146"/>
      <c r="K3" s="144" t="s">
        <v>47</v>
      </c>
      <c r="L3" s="148"/>
      <c r="M3" s="148"/>
      <c r="N3" s="146"/>
      <c r="Z3" s="140"/>
      <c r="AA3" s="142"/>
      <c r="AB3" s="142"/>
      <c r="AC3" s="143"/>
      <c r="AD3" s="143"/>
      <c r="AE3" s="143"/>
      <c r="AF3" s="143"/>
      <c r="AG3" s="145"/>
      <c r="AH3" s="143"/>
      <c r="AI3" s="143"/>
      <c r="AJ3" s="143"/>
      <c r="AK3" s="143"/>
      <c r="AL3" s="143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1"/>
      <c r="CA3" s="141"/>
      <c r="CB3" s="141"/>
      <c r="CC3" s="141"/>
      <c r="CD3" s="141"/>
      <c r="CE3" s="141"/>
      <c r="CF3" s="141"/>
    </row>
    <row r="4" spans="1:84" s="139" customFormat="1" ht="12.75">
      <c r="A4" s="146">
        <v>1</v>
      </c>
      <c r="B4" s="144">
        <f>RANK(C4,$C$4:$C$8,1)</f>
        <v>3</v>
      </c>
      <c r="C4" s="144">
        <f>D4+ROW()/1000</f>
        <v>3.004</v>
      </c>
      <c r="D4" s="144">
        <f>RANK(J4,$J$4:$J$8)</f>
        <v>3</v>
      </c>
      <c r="E4" s="146" t="str">
        <f>VLOOKUP(A4,Ergebniseingabe!$A$19:$V$23,2,0)</f>
        <v>SC Rondorf F2</v>
      </c>
      <c r="F4" s="146">
        <f>SUMPRODUCT((E4=Ergebniseingabe!$K$28:$K$47)*(Ergebniseingabe!$BB$28:$BB$47))+SUMPRODUCT((E4=Ergebniseingabe!$AG$28:$BA$47)*(Ergebniseingabe!$BE$28:$BE$47))</f>
        <v>3</v>
      </c>
      <c r="G4" s="146">
        <f>SUMPRODUCT((E4=Ergebniseingabe!$K$28:$AE$47)*(Ergebniseingabe!$BE$28:$BE$47))+SUMPRODUCT((E4=Ergebniseingabe!$AG$28:$BA$47)*(Ergebniseingabe!$BB$28:$BB$47))</f>
        <v>4</v>
      </c>
      <c r="H4" s="146">
        <f>(SUMPRODUCT((E4=Ergebniseingabe!$K$28:$AE$47)*((Ergebniseingabe!$BB$28:$BB$47)&gt;(Ergebniseingabe!$BE$28:$BE$47)))+SUMPRODUCT((E4=Ergebniseingabe!$AG$28:$BA$47)*((Ergebniseingabe!$BE$28:$BE$47)&gt;(Ergebniseingabe!$BB$28:$BB$47))))*3+SUMPRODUCT(((E4=Ergebniseingabe!$K$28:$AE$47)+(E4=Ergebniseingabe!$AG$28:$BA$47))*((Ergebniseingabe!$BE$28:$BE$47)=(Ergebniseingabe!$BB$28:$BB$47))*NOT(ISBLANK(Ergebniseingabe!$BB$28:$BB$47)))</f>
        <v>5</v>
      </c>
      <c r="I4" s="147">
        <f>F4-G4</f>
        <v>-1</v>
      </c>
      <c r="J4" s="146">
        <f>H4*100000+I4*1000+F4</f>
        <v>499003</v>
      </c>
      <c r="K4" s="146">
        <f>SUMPRODUCT((Ergebniseingabe!$K$28:$AE$47=E4)*(Ergebniseingabe!$BB$28:$BB$47&lt;&gt;""))+SUMPRODUCT((Ergebniseingabe!$AG$28:$BA$47=E4)*(Ergebniseingabe!$BE$28:$BE$47&lt;&gt;""))</f>
        <v>4</v>
      </c>
      <c r="L4" s="146">
        <f>SUMPRODUCT((Ergebniseingabe!$K$28:$AE$47=E4)*(Ergebniseingabe!$BB$28:$BB$47&gt;Ergebniseingabe!$BE$28:$BE$47))+SUMPRODUCT((Ergebniseingabe!$AG$28:$BA$47=E4)*(Ergebniseingabe!$BB$28:$BB$47&lt;Ergebniseingabe!$BE$28:$BE$47))</f>
        <v>1</v>
      </c>
      <c r="M4" s="146">
        <f>SUMPRODUCT((Ergebniseingabe!$K$28:$BA$47=E4)*(Ergebniseingabe!$BB$28:$BB$47=Ergebniseingabe!$BE$28:$BE$47)*(Ergebniseingabe!$BB$28:$BB$47&lt;&gt;"")*(Ergebniseingabe!$BE$28:$BE$47&lt;&gt;""))</f>
        <v>2</v>
      </c>
      <c r="N4" s="146">
        <f>SUMPRODUCT((Ergebniseingabe!$K$28:$AE$47=E4)*(Ergebniseingabe!$BB$28:$BB$47&lt;Ergebniseingabe!$BE$28:$BE$47))+SUMPRODUCT((Ergebniseingabe!$AG$28:$BA$47=E4)*(Ergebniseingabe!$BB$28:$BB$47&gt;Ergebniseingabe!$BE$28:$BE$47))</f>
        <v>1</v>
      </c>
      <c r="Z4" s="140"/>
      <c r="AA4" s="142"/>
      <c r="AB4" s="142"/>
      <c r="AC4" s="143"/>
      <c r="AD4" s="143"/>
      <c r="AE4" s="143"/>
      <c r="AF4" s="143"/>
      <c r="AG4" s="145"/>
      <c r="AH4" s="143"/>
      <c r="AI4" s="143"/>
      <c r="AJ4" s="143"/>
      <c r="AK4" s="143"/>
      <c r="AL4" s="143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1"/>
      <c r="CA4" s="141"/>
      <c r="CB4" s="141"/>
      <c r="CC4" s="141"/>
      <c r="CD4" s="141"/>
      <c r="CE4" s="141"/>
      <c r="CF4" s="141"/>
    </row>
    <row r="5" spans="1:84" s="139" customFormat="1" ht="12.75">
      <c r="A5" s="146">
        <v>2</v>
      </c>
      <c r="B5" s="144">
        <f>RANK(C5,$C$4:$C$8,1)</f>
        <v>2</v>
      </c>
      <c r="C5" s="144">
        <f>D5+ROW()/1000</f>
        <v>2.005</v>
      </c>
      <c r="D5" s="144">
        <f>RANK(J5,$J$4:$J$8)</f>
        <v>2</v>
      </c>
      <c r="E5" s="146" t="str">
        <f>VLOOKUP(A5,Ergebniseingabe!$A$19:$V$23,2,0)</f>
        <v>SV Adler Dellbrück F2</v>
      </c>
      <c r="F5" s="146">
        <f>SUMPRODUCT((E5=Ergebniseingabe!$K$28:$K$47)*(Ergebniseingabe!$BB$28:$BB$47))+SUMPRODUCT((E5=Ergebniseingabe!$AG$28:$BA$47)*(Ergebniseingabe!$BE$28:$BE$47))</f>
        <v>1</v>
      </c>
      <c r="G5" s="146">
        <f>SUMPRODUCT((E5=Ergebniseingabe!$K$28:$AE$47)*(Ergebniseingabe!$BE$28:$BE$47))+SUMPRODUCT((E5=Ergebniseingabe!$AG$28:$BA$47)*(Ergebniseingabe!$BB$28:$BB$47))</f>
        <v>1</v>
      </c>
      <c r="H5" s="146">
        <f>(SUMPRODUCT((E5=Ergebniseingabe!$K$28:$AE$47)*((Ergebniseingabe!$BB$28:$BB$47)&gt;(Ergebniseingabe!$BE$28:$BE$47)))+SUMPRODUCT((E5=Ergebniseingabe!$AG$28:$BA$47)*((Ergebniseingabe!$BE$28:$BE$47)&gt;(Ergebniseingabe!$BB$28:$BB$47))))*3+SUMPRODUCT(((E5=Ergebniseingabe!$K$28:$AE$47)+(E5=Ergebniseingabe!$AG$28:$BA$47))*((Ergebniseingabe!$BE$28:$BE$47)=(Ergebniseingabe!$BB$28:$BB$47))*NOT(ISBLANK(Ergebniseingabe!$BB$28:$BB$47)))</f>
        <v>5</v>
      </c>
      <c r="I5" s="147">
        <f>F5-G5</f>
        <v>0</v>
      </c>
      <c r="J5" s="146">
        <f>H5*100000+I5*1000+F5</f>
        <v>500001</v>
      </c>
      <c r="K5" s="146">
        <f>SUMPRODUCT((Ergebniseingabe!$K$28:$AE$47=E5)*(Ergebniseingabe!$BB$28:$BB$47&lt;&gt;""))+SUMPRODUCT((Ergebniseingabe!$AG$28:$BA$47=E5)*(Ergebniseingabe!$BE$28:$BE$47&lt;&gt;""))</f>
        <v>4</v>
      </c>
      <c r="L5" s="146">
        <f>SUMPRODUCT((Ergebniseingabe!$K$28:$AE$47=E5)*(Ergebniseingabe!$BB$28:$BB$47&gt;Ergebniseingabe!$BE$28:$BE$47))+SUMPRODUCT((Ergebniseingabe!$AG$28:$BA$47=E5)*(Ergebniseingabe!$BB$28:$BB$47&lt;Ergebniseingabe!$BE$28:$BE$47))</f>
        <v>1</v>
      </c>
      <c r="M5" s="146">
        <f>SUMPRODUCT((Ergebniseingabe!$K$28:$BA$47=E5)*(Ergebniseingabe!$BB$28:$BB$47=Ergebniseingabe!$BE$28:$BE$47)*(Ergebniseingabe!$BB$28:$BB$47&lt;&gt;"")*(Ergebniseingabe!$BE$28:$BE$47&lt;&gt;""))</f>
        <v>2</v>
      </c>
      <c r="N5" s="146">
        <f>SUMPRODUCT((Ergebniseingabe!$K$28:$AE$47=E5)*(Ergebniseingabe!$BB$28:$BB$47&lt;Ergebniseingabe!$BE$28:$BE$47))+SUMPRODUCT((Ergebniseingabe!$AG$28:$BA$47=E5)*(Ergebniseingabe!$BB$28:$BB$47&gt;Ergebniseingabe!$BE$28:$BE$47))</f>
        <v>1</v>
      </c>
      <c r="Z5" s="140"/>
      <c r="AA5" s="142"/>
      <c r="AB5" s="142"/>
      <c r="AC5" s="143"/>
      <c r="AD5" s="143"/>
      <c r="AE5" s="143"/>
      <c r="AF5" s="143"/>
      <c r="AG5" s="145"/>
      <c r="AH5" s="143"/>
      <c r="AI5" s="143"/>
      <c r="AJ5" s="143"/>
      <c r="AK5" s="143"/>
      <c r="AL5" s="143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1"/>
      <c r="CA5" s="141"/>
      <c r="CB5" s="141"/>
      <c r="CC5" s="141"/>
      <c r="CD5" s="141"/>
      <c r="CE5" s="141"/>
      <c r="CF5" s="141"/>
    </row>
    <row r="6" spans="1:84" s="139" customFormat="1" ht="12.75">
      <c r="A6" s="146">
        <v>3</v>
      </c>
      <c r="B6" s="144">
        <f>RANK(C6,$C$4:$C$8,1)</f>
        <v>5</v>
      </c>
      <c r="C6" s="144">
        <f>D6+ROW()/1000</f>
        <v>5.006</v>
      </c>
      <c r="D6" s="144">
        <f>RANK(J6,$J$4:$J$8)</f>
        <v>5</v>
      </c>
      <c r="E6" s="146" t="str">
        <f>VLOOKUP(A6,Ergebniseingabe!$A$19:$V$23,2,0)</f>
        <v>SuS Nippes 12 F2</v>
      </c>
      <c r="F6" s="146">
        <f>SUMPRODUCT((E6=Ergebniseingabe!$K$28:$K$47)*(Ergebniseingabe!$BB$28:$BB$47))+SUMPRODUCT((E6=Ergebniseingabe!$AG$28:$BA$47)*(Ergebniseingabe!$BE$28:$BE$47))</f>
        <v>2</v>
      </c>
      <c r="G6" s="146">
        <f>SUMPRODUCT((E6=Ergebniseingabe!$K$28:$AE$47)*(Ergebniseingabe!$BE$28:$BE$47))+SUMPRODUCT((E6=Ergebniseingabe!$AG$28:$BA$47)*(Ergebniseingabe!$BB$28:$BB$47))</f>
        <v>6</v>
      </c>
      <c r="H6" s="146">
        <f>(SUMPRODUCT((E6=Ergebniseingabe!$K$28:$AE$47)*((Ergebniseingabe!$BB$28:$BB$47)&gt;(Ergebniseingabe!$BE$28:$BE$47)))+SUMPRODUCT((E6=Ergebniseingabe!$AG$28:$BA$47)*((Ergebniseingabe!$BE$28:$BE$47)&gt;(Ergebniseingabe!$BB$28:$BB$47))))*3+SUMPRODUCT(((E6=Ergebniseingabe!$K$28:$AE$47)+(E6=Ergebniseingabe!$AG$28:$BA$47))*((Ergebniseingabe!$BE$28:$BE$47)=(Ergebniseingabe!$BB$28:$BB$47))*NOT(ISBLANK(Ergebniseingabe!$BB$28:$BB$47)))</f>
        <v>2</v>
      </c>
      <c r="I6" s="147">
        <f>F6-G6</f>
        <v>-4</v>
      </c>
      <c r="J6" s="146">
        <f>H6*100000+I6*1000+F6</f>
        <v>196002</v>
      </c>
      <c r="K6" s="146">
        <f>SUMPRODUCT((Ergebniseingabe!$K$28:$AE$47=E6)*(Ergebniseingabe!$BB$28:$BB$47&lt;&gt;""))+SUMPRODUCT((Ergebniseingabe!$AG$28:$BA$47=E6)*(Ergebniseingabe!$BE$28:$BE$47&lt;&gt;""))</f>
        <v>4</v>
      </c>
      <c r="L6" s="146">
        <f>SUMPRODUCT((Ergebniseingabe!$K$28:$AE$47=E6)*(Ergebniseingabe!$BB$28:$BB$47&gt;Ergebniseingabe!$BE$28:$BE$47))+SUMPRODUCT((Ergebniseingabe!$AG$28:$BA$47=E6)*(Ergebniseingabe!$BB$28:$BB$47&lt;Ergebniseingabe!$BE$28:$BE$47))</f>
        <v>0</v>
      </c>
      <c r="M6" s="146">
        <f>SUMPRODUCT((Ergebniseingabe!$K$28:$BA$47=E6)*(Ergebniseingabe!$BB$28:$BB$47=Ergebniseingabe!$BE$28:$BE$47)*(Ergebniseingabe!$BB$28:$BB$47&lt;&gt;"")*(Ergebniseingabe!$BE$28:$BE$47&lt;&gt;""))</f>
        <v>2</v>
      </c>
      <c r="N6" s="146">
        <f>SUMPRODUCT((Ergebniseingabe!$K$28:$AE$47=E6)*(Ergebniseingabe!$BB$28:$BB$47&lt;Ergebniseingabe!$BE$28:$BE$47))+SUMPRODUCT((Ergebniseingabe!$AG$28:$BA$47=E6)*(Ergebniseingabe!$BB$28:$BB$47&gt;Ergebniseingabe!$BE$28:$BE$47))</f>
        <v>2</v>
      </c>
      <c r="Y6" s="140"/>
      <c r="AF6" s="140"/>
      <c r="AI6" s="142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1"/>
      <c r="CA6" s="141"/>
      <c r="CB6" s="141"/>
      <c r="CC6" s="141"/>
      <c r="CD6" s="141"/>
      <c r="CE6" s="141"/>
      <c r="CF6" s="141"/>
    </row>
    <row r="7" spans="1:84" s="139" customFormat="1" ht="12.75">
      <c r="A7" s="146">
        <v>4</v>
      </c>
      <c r="B7" s="144">
        <f>RANK(C7,$C$4:$C$8,1)</f>
        <v>1</v>
      </c>
      <c r="C7" s="144">
        <f>D7+ROW()/1000</f>
        <v>1.007</v>
      </c>
      <c r="D7" s="144">
        <f>RANK(J7,$J$4:$J$8)</f>
        <v>1</v>
      </c>
      <c r="E7" s="146" t="str">
        <f>VLOOKUP(A7,Ergebniseingabe!$A$19:$V$23,2,0)</f>
        <v>TFG Nippes 78 F2</v>
      </c>
      <c r="F7" s="146">
        <f>SUMPRODUCT((E7=Ergebniseingabe!$K$28:$K$47)*(Ergebniseingabe!$BB$28:$BB$47))+SUMPRODUCT((E7=Ergebniseingabe!$AG$28:$BA$47)*(Ergebniseingabe!$BE$28:$BE$47))</f>
        <v>7</v>
      </c>
      <c r="G7" s="146">
        <f>SUMPRODUCT((E7=Ergebniseingabe!$K$28:$AE$47)*(Ergebniseingabe!$BE$28:$BE$47))+SUMPRODUCT((E7=Ergebniseingabe!$AG$28:$BA$47)*(Ergebniseingabe!$BB$28:$BB$47))</f>
        <v>1</v>
      </c>
      <c r="H7" s="146">
        <f>(SUMPRODUCT((E7=Ergebniseingabe!$K$28:$AE$47)*((Ergebniseingabe!$BB$28:$BB$47)&gt;(Ergebniseingabe!$BE$28:$BE$47)))+SUMPRODUCT((E7=Ergebniseingabe!$AG$28:$BA$47)*((Ergebniseingabe!$BE$28:$BE$47)&gt;(Ergebniseingabe!$BB$28:$BB$47))))*3+SUMPRODUCT(((E7=Ergebniseingabe!$K$28:$AE$47)+(E7=Ergebniseingabe!$AG$28:$BA$47))*((Ergebniseingabe!$BE$28:$BE$47)=(Ergebniseingabe!$BB$28:$BB$47))*NOT(ISBLANK(Ergebniseingabe!$BB$28:$BB$47)))</f>
        <v>10</v>
      </c>
      <c r="I7" s="147">
        <f>F7-G7</f>
        <v>6</v>
      </c>
      <c r="J7" s="146">
        <f>H7*100000+I7*1000+F7</f>
        <v>1006007</v>
      </c>
      <c r="K7" s="146">
        <f>SUMPRODUCT((Ergebniseingabe!$K$28:$AE$47=E7)*(Ergebniseingabe!$BB$28:$BB$47&lt;&gt;""))+SUMPRODUCT((Ergebniseingabe!$AG$28:$BA$47=E7)*(Ergebniseingabe!$BE$28:$BE$47&lt;&gt;""))</f>
        <v>4</v>
      </c>
      <c r="L7" s="146">
        <f>SUMPRODUCT((Ergebniseingabe!$K$28:$AE$47=E7)*(Ergebniseingabe!$BB$28:$BB$47&gt;Ergebniseingabe!$BE$28:$BE$47))+SUMPRODUCT((Ergebniseingabe!$AG$28:$BA$47=E7)*(Ergebniseingabe!$BB$28:$BB$47&lt;Ergebniseingabe!$BE$28:$BE$47))</f>
        <v>3</v>
      </c>
      <c r="M7" s="146">
        <f>SUMPRODUCT((Ergebniseingabe!$K$28:$BA$47=E7)*(Ergebniseingabe!$BB$28:$BB$47=Ergebniseingabe!$BE$28:$BE$47)*(Ergebniseingabe!$BB$28:$BB$47&lt;&gt;"")*(Ergebniseingabe!$BE$28:$BE$47&lt;&gt;""))</f>
        <v>1</v>
      </c>
      <c r="N7" s="146">
        <f>SUMPRODUCT((Ergebniseingabe!$K$28:$AE$47=E7)*(Ergebniseingabe!$BB$28:$BB$47&lt;Ergebniseingabe!$BE$28:$BE$47))+SUMPRODUCT((Ergebniseingabe!$AG$28:$BA$47=E7)*(Ergebniseingabe!$BB$28:$BB$47&gt;Ergebniseingabe!$BE$28:$BE$47))</f>
        <v>0</v>
      </c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1"/>
      <c r="CA7" s="141"/>
      <c r="CB7" s="141"/>
      <c r="CC7" s="141"/>
      <c r="CD7" s="141"/>
      <c r="CE7" s="141"/>
      <c r="CF7" s="141"/>
    </row>
    <row r="8" spans="1:84" s="139" customFormat="1" ht="12.75">
      <c r="A8" s="146">
        <v>5</v>
      </c>
      <c r="B8" s="144">
        <f>RANK(C8,$C$4:$C$8,1)</f>
        <v>4</v>
      </c>
      <c r="C8" s="144">
        <f>D8+ROW()/1000</f>
        <v>4.008</v>
      </c>
      <c r="D8" s="144">
        <f>RANK(J8,$J$4:$J$8)</f>
        <v>4</v>
      </c>
      <c r="E8" s="146" t="str">
        <f>VLOOKUP(A8,Ergebniseingabe!$A$19:$V$23,2,0)</f>
        <v>SSV Ostheim F3 </v>
      </c>
      <c r="F8" s="146">
        <f>SUMPRODUCT((E8=Ergebniseingabe!$K$28:$K$47)*(Ergebniseingabe!$BB$28:$BB$47))+SUMPRODUCT((E8=Ergebniseingabe!$AG$28:$BA$47)*(Ergebniseingabe!$BE$28:$BE$47))</f>
        <v>1</v>
      </c>
      <c r="G8" s="146">
        <f>SUMPRODUCT((E8=Ergebniseingabe!$K$28:$AE$47)*(Ergebniseingabe!$BE$28:$BE$47))+SUMPRODUCT((E8=Ergebniseingabe!$AG$28:$BA$47)*(Ergebniseingabe!$BB$28:$BB$47))</f>
        <v>2</v>
      </c>
      <c r="H8" s="146">
        <f>(SUMPRODUCT((E8=Ergebniseingabe!$K$28:$AE$47)*((Ergebniseingabe!$BB$28:$BB$47)&gt;(Ergebniseingabe!$BE$28:$BE$47)))+SUMPRODUCT((E8=Ergebniseingabe!$AG$28:$BA$47)*((Ergebniseingabe!$BE$28:$BE$47)&gt;(Ergebniseingabe!$BB$28:$BB$47))))*3+SUMPRODUCT(((E8=Ergebniseingabe!$K$28:$AE$47)+(E8=Ergebniseingabe!$AG$28:$BA$47))*((Ergebniseingabe!$BE$28:$BE$47)=(Ergebniseingabe!$BB$28:$BB$47))*NOT(ISBLANK(Ergebniseingabe!$BB$28:$BB$47)))</f>
        <v>3</v>
      </c>
      <c r="I8" s="147">
        <f>F8-G8</f>
        <v>-1</v>
      </c>
      <c r="J8" s="146">
        <f>H8*100000+I8*1000+F8</f>
        <v>299001</v>
      </c>
      <c r="K8" s="146">
        <f>SUMPRODUCT((Ergebniseingabe!$K$28:$AE$47=E8)*(Ergebniseingabe!$BB$28:$BB$47&lt;&gt;""))+SUMPRODUCT((Ergebniseingabe!$AG$28:$BA$47=E8)*(Ergebniseingabe!$BE$28:$BE$47&lt;&gt;""))</f>
        <v>4</v>
      </c>
      <c r="L8" s="146">
        <f>SUMPRODUCT((Ergebniseingabe!$K$28:$AE$47=E8)*(Ergebniseingabe!$BB$28:$BB$47&gt;Ergebniseingabe!$BE$28:$BE$47))+SUMPRODUCT((Ergebniseingabe!$AG$28:$BA$47=E8)*(Ergebniseingabe!$BB$28:$BB$47&lt;Ergebniseingabe!$BE$28:$BE$47))</f>
        <v>0</v>
      </c>
      <c r="M8" s="146">
        <f>SUMPRODUCT((Ergebniseingabe!$K$28:$BA$47=E8)*(Ergebniseingabe!$BB$28:$BB$47=Ergebniseingabe!$BE$28:$BE$47)*(Ergebniseingabe!$BB$28:$BB$47&lt;&gt;"")*(Ergebniseingabe!$BE$28:$BE$47&lt;&gt;""))</f>
        <v>3</v>
      </c>
      <c r="N8" s="146">
        <f>SUMPRODUCT((Ergebniseingabe!$K$28:$AE$47=E8)*(Ergebniseingabe!$BB$28:$BB$47&lt;Ergebniseingabe!$BE$28:$BE$47))+SUMPRODUCT((Ergebniseingabe!$AG$28:$BA$47=E8)*(Ergebniseingabe!$BB$28:$BB$47&gt;Ergebniseingabe!$BE$28:$BE$47))</f>
        <v>1</v>
      </c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1"/>
      <c r="CA8" s="141"/>
      <c r="CB8" s="141"/>
      <c r="CC8" s="141"/>
      <c r="CD8" s="141"/>
      <c r="CE8" s="141"/>
      <c r="CF8" s="141"/>
    </row>
    <row r="9" spans="1:84" s="139" customFormat="1" ht="12.75">
      <c r="A9" s="144">
        <f>COUNT((A4:A8))*(COUNT(A4:A8)-1)</f>
        <v>20</v>
      </c>
      <c r="B9" s="144"/>
      <c r="C9" s="144"/>
      <c r="D9" s="144">
        <f>COUNTIF($D$4:$D$8,1)</f>
        <v>1</v>
      </c>
      <c r="E9" s="144"/>
      <c r="F9" s="144"/>
      <c r="G9" s="144"/>
      <c r="H9" s="144"/>
      <c r="I9" s="144"/>
      <c r="J9" s="144"/>
      <c r="K9" s="144">
        <f>SUM(K4:K8)</f>
        <v>20</v>
      </c>
      <c r="L9" s="148"/>
      <c r="M9" s="148"/>
      <c r="N9" s="146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1"/>
      <c r="CA9" s="141"/>
      <c r="CB9" s="141"/>
      <c r="CC9" s="141"/>
      <c r="CD9" s="141"/>
      <c r="CE9" s="141"/>
      <c r="CF9" s="141"/>
    </row>
    <row r="10" spans="1:84" s="139" customFormat="1" ht="12.75">
      <c r="A10" s="146"/>
      <c r="B10" s="146"/>
      <c r="C10" s="146"/>
      <c r="D10" s="144">
        <f>COUNTIF($D$4:$D$8,2)</f>
        <v>1</v>
      </c>
      <c r="E10" s="146"/>
      <c r="F10" s="146"/>
      <c r="G10" s="146"/>
      <c r="H10" s="146"/>
      <c r="I10" s="146"/>
      <c r="J10" s="146"/>
      <c r="K10" s="146"/>
      <c r="L10" s="148"/>
      <c r="M10" s="148"/>
      <c r="N10" s="146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1"/>
      <c r="CA10" s="141"/>
      <c r="CB10" s="141"/>
      <c r="CC10" s="141"/>
      <c r="CD10" s="141"/>
      <c r="CE10" s="141"/>
      <c r="CF10" s="141"/>
    </row>
    <row r="11" spans="1:84" s="139" customFormat="1" ht="12.7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8"/>
      <c r="M11" s="148"/>
      <c r="N11" s="146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1"/>
      <c r="CA11" s="141"/>
      <c r="CB11" s="141"/>
      <c r="CC11" s="141"/>
      <c r="CD11" s="141"/>
      <c r="CE11" s="141"/>
      <c r="CF11" s="141"/>
    </row>
    <row r="12" spans="1:84" s="139" customFormat="1" ht="12.7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8"/>
      <c r="M12" s="148"/>
      <c r="N12" s="146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0"/>
      <c r="BT12" s="140"/>
      <c r="BU12" s="140"/>
      <c r="BV12" s="140"/>
      <c r="BW12" s="140"/>
      <c r="BX12" s="140"/>
      <c r="BY12" s="140"/>
      <c r="BZ12" s="141"/>
      <c r="CA12" s="141"/>
      <c r="CB12" s="141"/>
      <c r="CC12" s="141"/>
      <c r="CD12" s="141"/>
      <c r="CE12" s="141"/>
      <c r="CF12" s="141"/>
    </row>
    <row r="13" spans="1:84" s="139" customFormat="1" ht="12.75">
      <c r="A13" s="146">
        <v>1</v>
      </c>
      <c r="B13" s="144">
        <f>RANK(C13,$C$13:$C$17,1)</f>
        <v>5</v>
      </c>
      <c r="C13" s="144">
        <f>D13+ROW()/1000</f>
        <v>5.013</v>
      </c>
      <c r="D13" s="144">
        <f>RANK(J13,$J$13:$J$17)</f>
        <v>5</v>
      </c>
      <c r="E13" s="146" t="str">
        <f>VLOOKUP(A13,Ergebniseingabe!$Z$19:$AU$23,2,0)</f>
        <v>Rot-Weis Lessenich F2</v>
      </c>
      <c r="F13" s="146">
        <f>SUMPRODUCT((E13=Ergebniseingabe!$K$28:$AE$47)*(Ergebniseingabe!$BB$28:$BB$47))+SUMPRODUCT((E13=Ergebniseingabe!$AG$28:$BA$47)*(Ergebniseingabe!$BE$28:$BE$47))</f>
        <v>0</v>
      </c>
      <c r="G13" s="146">
        <f>SUMPRODUCT((E13=Ergebniseingabe!$K$28:$AE$47)*(Ergebniseingabe!$BE$28:$BE$47))+SUMPRODUCT((E13=Ergebniseingabe!$AG$28:$BA$47)*(Ergebniseingabe!$BB$28:$BB$47))</f>
        <v>5</v>
      </c>
      <c r="H13" s="146">
        <f>(SUMPRODUCT((E13=Ergebniseingabe!$K$28:$AE$47)*((Ergebniseingabe!$BB$28:$BB$47)&gt;(Ergebniseingabe!$BE$28:$BE$47)))+SUMPRODUCT((E13=Ergebniseingabe!$AG$28:$BA$47)*((Ergebniseingabe!$BE$28:$BE$47)&gt;(Ergebniseingabe!$BB$28:$BB$47))))*3+SUMPRODUCT(((E13=Ergebniseingabe!$K$28:$AE$47)+(E13=Ergebniseingabe!$AG$28:$BA$47))*((Ergebniseingabe!$BE$28:$BE$47)=(Ergebniseingabe!$BB$28:$BB$47))*NOT(ISBLANK(Ergebniseingabe!$BB$28:$BB$47)))</f>
        <v>1</v>
      </c>
      <c r="I13" s="147">
        <f>F13-G13</f>
        <v>-5</v>
      </c>
      <c r="J13" s="146">
        <f>H13*100000+I13*1000+F13</f>
        <v>95000</v>
      </c>
      <c r="K13" s="146">
        <f>SUMPRODUCT((Ergebniseingabe!$K$28:$AE$47=E13)*(Ergebniseingabe!$BB$28:$BB$47&lt;&gt;""))+SUMPRODUCT((Ergebniseingabe!$AG$28:$BA$47=E13)*(Ergebniseingabe!$BE$28:$BE$47&lt;&gt;""))</f>
        <v>4</v>
      </c>
      <c r="L13" s="146">
        <f>SUMPRODUCT((Ergebniseingabe!$K$28:$AE$47=E13)*(Ergebniseingabe!$BB$28:$BB$47&gt;Ergebniseingabe!$BE$28:$BE$47))+SUMPRODUCT((Ergebniseingabe!$AG$28:$BA$47=E13)*(Ergebniseingabe!$BB$28:$BB$47&lt;Ergebniseingabe!$BE$28:$BE$47))</f>
        <v>0</v>
      </c>
      <c r="M13" s="146">
        <f>SUMPRODUCT((Ergebniseingabe!$K$28:$BA$47=E13)*(Ergebniseingabe!$BB$28:$BB$47=Ergebniseingabe!$BE$28:$BE$47)*(Ergebniseingabe!$BB$28:$BB$47&lt;&gt;"")*(Ergebniseingabe!$BE$28:$BE$47&lt;&gt;""))</f>
        <v>1</v>
      </c>
      <c r="N13" s="146">
        <f>SUMPRODUCT((Ergebniseingabe!$K$28:$AE$47=E13)*(Ergebniseingabe!$BB$28:$BB$47&lt;Ergebniseingabe!$BE$28:$BE$47))+SUMPRODUCT((Ergebniseingabe!$AG$28:$BA$47=E13)*(Ergebniseingabe!$BB$28:$BB$47&gt;Ergebniseingabe!$BE$28:$BE$47))</f>
        <v>3</v>
      </c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1"/>
      <c r="CA13" s="141"/>
      <c r="CB13" s="141"/>
      <c r="CC13" s="141"/>
      <c r="CD13" s="141"/>
      <c r="CE13" s="141"/>
      <c r="CF13" s="141"/>
    </row>
    <row r="14" spans="1:84" s="139" customFormat="1" ht="12.75">
      <c r="A14" s="146">
        <v>2</v>
      </c>
      <c r="B14" s="144">
        <f>RANK(C14,$C$13:$C$17,1)</f>
        <v>1</v>
      </c>
      <c r="C14" s="144">
        <f>D14+ROW()/1000</f>
        <v>1.014</v>
      </c>
      <c r="D14" s="144">
        <f>RANK(J14,$J$13:$J$17)</f>
        <v>1</v>
      </c>
      <c r="E14" s="146" t="str">
        <f>VLOOKUP(A14,Ergebniseingabe!$Z$19:$AU$23,2,0)</f>
        <v>FC Viktoria Köln F2</v>
      </c>
      <c r="F14" s="146">
        <f>SUMPRODUCT((E14=Ergebniseingabe!$K$28:$AE$47)*(Ergebniseingabe!$BB$28:$BB$47))+SUMPRODUCT((E14=Ergebniseingabe!$AG$28:$BA$47)*(Ergebniseingabe!$BE$28:$BE$47))</f>
        <v>10</v>
      </c>
      <c r="G14" s="146">
        <f>SUMPRODUCT((E14=Ergebniseingabe!$K$28:$AE$47)*(Ergebniseingabe!$BE$28:$BE$47))+SUMPRODUCT((E14=Ergebniseingabe!$AG$28:$BA$47)*(Ergebniseingabe!$BB$28:$BB$47))</f>
        <v>0</v>
      </c>
      <c r="H14" s="146">
        <f>(SUMPRODUCT((E14=Ergebniseingabe!$K$28:$AE$47)*((Ergebniseingabe!$BB$28:$BB$47)&gt;(Ergebniseingabe!$BE$28:$BE$47)))+SUMPRODUCT((E14=Ergebniseingabe!$AG$28:$BA$47)*((Ergebniseingabe!$BE$28:$BE$47)&gt;(Ergebniseingabe!$BB$28:$BB$47))))*3+SUMPRODUCT(((E14=Ergebniseingabe!$K$28:$AE$47)+(E14=Ergebniseingabe!$AG$28:$BA$47))*((Ergebniseingabe!$BE$28:$BE$47)=(Ergebniseingabe!$BB$28:$BB$47))*NOT(ISBLANK(Ergebniseingabe!$BB$28:$BB$47)))</f>
        <v>10</v>
      </c>
      <c r="I14" s="147">
        <f>F14-G14</f>
        <v>10</v>
      </c>
      <c r="J14" s="146">
        <f>H14*100000+I14*1000+F14</f>
        <v>1010010</v>
      </c>
      <c r="K14" s="146">
        <f>SUMPRODUCT((Ergebniseingabe!$K$28:$AE$47=E14)*(Ergebniseingabe!$BB$28:$BB$47&lt;&gt;""))+SUMPRODUCT((Ergebniseingabe!$AG$28:$BA$47=E14)*(Ergebniseingabe!$BE$28:$BE$47&lt;&gt;""))</f>
        <v>4</v>
      </c>
      <c r="L14" s="146">
        <f>SUMPRODUCT((Ergebniseingabe!$K$28:$AE$47=E14)*(Ergebniseingabe!$BB$28:$BB$47&gt;Ergebniseingabe!$BE$28:$BE$47))+SUMPRODUCT((Ergebniseingabe!$AG$28:$BA$47=E14)*(Ergebniseingabe!$BB$28:$BB$47&lt;Ergebniseingabe!$BE$28:$BE$47))</f>
        <v>3</v>
      </c>
      <c r="M14" s="146">
        <f>SUMPRODUCT((Ergebniseingabe!$K$28:$BA$47=E14)*(Ergebniseingabe!$BB$28:$BB$47=Ergebniseingabe!$BE$28:$BE$47)*(Ergebniseingabe!$BB$28:$BB$47&lt;&gt;"")*(Ergebniseingabe!$BE$28:$BE$47&lt;&gt;""))</f>
        <v>1</v>
      </c>
      <c r="N14" s="146">
        <f>SUMPRODUCT((Ergebniseingabe!$K$28:$AE$47=E14)*(Ergebniseingabe!$BB$28:$BB$47&lt;Ergebniseingabe!$BE$28:$BE$47))+SUMPRODUCT((Ergebniseingabe!$AG$28:$BA$47=E14)*(Ergebniseingabe!$BB$28:$BB$47&gt;Ergebniseingabe!$BE$28:$BE$47))</f>
        <v>0</v>
      </c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1"/>
      <c r="CA14" s="141"/>
      <c r="CB14" s="141"/>
      <c r="CC14" s="141"/>
      <c r="CD14" s="141"/>
      <c r="CE14" s="141"/>
      <c r="CF14" s="141"/>
    </row>
    <row r="15" spans="1:84" s="139" customFormat="1" ht="12.75">
      <c r="A15" s="146">
        <v>3</v>
      </c>
      <c r="B15" s="144">
        <f>RANK(C15,$C$13:$C$17,1)</f>
        <v>4</v>
      </c>
      <c r="C15" s="144">
        <f>D15+ROW()/1000</f>
        <v>4.015</v>
      </c>
      <c r="D15" s="144">
        <f>RANK(J15,$J$13:$J$17)</f>
        <v>4</v>
      </c>
      <c r="E15" s="146" t="str">
        <f>VLOOKUP(A15,Ergebniseingabe!$Z$19:$AU$23,2,0)</f>
        <v>SC Brück 07 F2</v>
      </c>
      <c r="F15" s="146">
        <f>SUMPRODUCT((E15=Ergebniseingabe!$K$28:$AE$47)*(Ergebniseingabe!$BB$28:$BB$47))+SUMPRODUCT((E15=Ergebniseingabe!$AG$28:$BA$47)*(Ergebniseingabe!$BE$28:$BE$47))</f>
        <v>1</v>
      </c>
      <c r="G15" s="146">
        <f>SUMPRODUCT((E15=Ergebniseingabe!$K$28:$AE$47)*(Ergebniseingabe!$BE$28:$BE$47))+SUMPRODUCT((E15=Ergebniseingabe!$AG$28:$BA$47)*(Ergebniseingabe!$BB$28:$BB$47))</f>
        <v>5</v>
      </c>
      <c r="H15" s="146">
        <f>(SUMPRODUCT((E15=Ergebniseingabe!$K$28:$AE$47)*((Ergebniseingabe!$BB$28:$BB$47)&gt;(Ergebniseingabe!$BE$28:$BE$47)))+SUMPRODUCT((E15=Ergebniseingabe!$AG$28:$BA$47)*((Ergebniseingabe!$BE$28:$BE$47)&gt;(Ergebniseingabe!$BB$28:$BB$47))))*3+SUMPRODUCT(((E15=Ergebniseingabe!$K$28:$AE$47)+(E15=Ergebniseingabe!$AG$28:$BA$47))*((Ergebniseingabe!$BE$28:$BE$47)=(Ergebniseingabe!$BB$28:$BB$47))*NOT(ISBLANK(Ergebniseingabe!$BB$28:$BB$47)))</f>
        <v>5</v>
      </c>
      <c r="I15" s="147">
        <f>F15-G15</f>
        <v>-4</v>
      </c>
      <c r="J15" s="146">
        <f>H15*100000+I15*1000+F15</f>
        <v>496001</v>
      </c>
      <c r="K15" s="146">
        <f>SUMPRODUCT((Ergebniseingabe!$K$28:$AE$47=E15)*(Ergebniseingabe!$BB$28:$BB$47&lt;&gt;""))+SUMPRODUCT((Ergebniseingabe!$AG$28:$BA$47=E15)*(Ergebniseingabe!$BE$28:$BE$47&lt;&gt;""))</f>
        <v>4</v>
      </c>
      <c r="L15" s="146">
        <f>SUMPRODUCT((Ergebniseingabe!$K$28:$AE$47=E15)*(Ergebniseingabe!$BB$28:$BB$47&gt;Ergebniseingabe!$BE$28:$BE$47))+SUMPRODUCT((Ergebniseingabe!$AG$28:$BA$47=E15)*(Ergebniseingabe!$BB$28:$BB$47&lt;Ergebniseingabe!$BE$28:$BE$47))</f>
        <v>1</v>
      </c>
      <c r="M15" s="146">
        <f>SUMPRODUCT((Ergebniseingabe!$K$28:$BA$47=E15)*(Ergebniseingabe!$BB$28:$BB$47=Ergebniseingabe!$BE$28:$BE$47)*(Ergebniseingabe!$BB$28:$BB$47&lt;&gt;"")*(Ergebniseingabe!$BE$28:$BE$47&lt;&gt;""))</f>
        <v>2</v>
      </c>
      <c r="N15" s="146">
        <f>SUMPRODUCT((Ergebniseingabe!$K$28:$AE$47=E15)*(Ergebniseingabe!$BB$28:$BB$47&lt;Ergebniseingabe!$BE$28:$BE$47))+SUMPRODUCT((Ergebniseingabe!$AG$28:$BA$47=E15)*(Ergebniseingabe!$BB$28:$BB$47&gt;Ergebniseingabe!$BE$28:$BE$47))</f>
        <v>1</v>
      </c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1"/>
      <c r="CA15" s="141"/>
      <c r="CB15" s="141"/>
      <c r="CC15" s="141"/>
      <c r="CD15" s="141"/>
      <c r="CE15" s="141"/>
      <c r="CF15" s="141"/>
    </row>
    <row r="16" spans="1:84" s="139" customFormat="1" ht="12.75">
      <c r="A16" s="146">
        <v>4</v>
      </c>
      <c r="B16" s="144">
        <f>RANK(C16,$C$13:$C$17,1)</f>
        <v>3</v>
      </c>
      <c r="C16" s="144">
        <f>D16+ROW()/1000</f>
        <v>3.016</v>
      </c>
      <c r="D16" s="144">
        <f>RANK(J16,$J$13:$J$17)</f>
        <v>3</v>
      </c>
      <c r="E16" s="146" t="str">
        <f>VLOOKUP(A16,Ergebniseingabe!$Z$19:$AU$23,2,0)</f>
        <v>FC Pesch F2</v>
      </c>
      <c r="F16" s="146">
        <f>SUMPRODUCT((E16=Ergebniseingabe!$K$28:$AE$47)*(Ergebniseingabe!$BB$28:$BB$47))+SUMPRODUCT((E16=Ergebniseingabe!$AG$28:$BA$47)*(Ergebniseingabe!$BE$28:$BE$47))</f>
        <v>2</v>
      </c>
      <c r="G16" s="146">
        <f>SUMPRODUCT((E16=Ergebniseingabe!$K$28:$AE$47)*(Ergebniseingabe!$BE$28:$BE$47))+SUMPRODUCT((E16=Ergebniseingabe!$AG$28:$BA$47)*(Ergebniseingabe!$BB$28:$BB$47))</f>
        <v>4</v>
      </c>
      <c r="H16" s="146">
        <f>(SUMPRODUCT((E16=Ergebniseingabe!$K$28:$AE$47)*((Ergebniseingabe!$BB$28:$BB$47)&gt;(Ergebniseingabe!$BE$28:$BE$47)))+SUMPRODUCT((E16=Ergebniseingabe!$AG$28:$BA$47)*((Ergebniseingabe!$BE$28:$BE$47)&gt;(Ergebniseingabe!$BB$28:$BB$47))))*3+SUMPRODUCT(((E16=Ergebniseingabe!$K$28:$AE$47)+(E16=Ergebniseingabe!$AG$28:$BA$47))*((Ergebniseingabe!$BE$28:$BE$47)=(Ergebniseingabe!$BB$28:$BB$47))*NOT(ISBLANK(Ergebniseingabe!$BB$28:$BB$47)))</f>
        <v>5</v>
      </c>
      <c r="I16" s="147">
        <f>F16-G16</f>
        <v>-2</v>
      </c>
      <c r="J16" s="146">
        <f>H16*100000+I16*1000+F16</f>
        <v>498002</v>
      </c>
      <c r="K16" s="146">
        <f>SUMPRODUCT((Ergebniseingabe!$K$28:$AE$47=E16)*(Ergebniseingabe!$BB$28:$BB$47&lt;&gt;""))+SUMPRODUCT((Ergebniseingabe!$AG$28:$BA$47=E16)*(Ergebniseingabe!$BE$28:$BE$47&lt;&gt;""))</f>
        <v>4</v>
      </c>
      <c r="L16" s="146">
        <f>SUMPRODUCT((Ergebniseingabe!$K$28:$AE$47=E16)*(Ergebniseingabe!$BB$28:$BB$47&gt;Ergebniseingabe!$BE$28:$BE$47))+SUMPRODUCT((Ergebniseingabe!$AG$28:$BA$47=E16)*(Ergebniseingabe!$BB$28:$BB$47&lt;Ergebniseingabe!$BE$28:$BE$47))</f>
        <v>1</v>
      </c>
      <c r="M16" s="146">
        <f>SUMPRODUCT((Ergebniseingabe!$K$28:$BA$47=E16)*(Ergebniseingabe!$BB$28:$BB$47=Ergebniseingabe!$BE$28:$BE$47)*(Ergebniseingabe!$BB$28:$BB$47&lt;&gt;"")*(Ergebniseingabe!$BE$28:$BE$47&lt;&gt;""))</f>
        <v>2</v>
      </c>
      <c r="N16" s="146">
        <f>SUMPRODUCT((Ergebniseingabe!$K$28:$AE$47=E16)*(Ergebniseingabe!$BB$28:$BB$47&lt;Ergebniseingabe!$BE$28:$BE$47))+SUMPRODUCT((Ergebniseingabe!$AG$28:$BA$47=E16)*(Ergebniseingabe!$BB$28:$BB$47&gt;Ergebniseingabe!$BE$28:$BE$47))</f>
        <v>1</v>
      </c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1"/>
      <c r="CA16" s="141"/>
      <c r="CB16" s="141"/>
      <c r="CC16" s="141"/>
      <c r="CD16" s="141"/>
      <c r="CE16" s="141"/>
      <c r="CF16" s="141"/>
    </row>
    <row r="17" spans="1:84" s="139" customFormat="1" ht="12.75">
      <c r="A17" s="146">
        <v>5</v>
      </c>
      <c r="B17" s="144">
        <f>RANK(C17,$C$13:$C$17,1)</f>
        <v>2</v>
      </c>
      <c r="C17" s="144">
        <f>D17+ROW()/1000</f>
        <v>2.017</v>
      </c>
      <c r="D17" s="144">
        <f>RANK(J17,$J$13:$J$17)</f>
        <v>2</v>
      </c>
      <c r="E17" s="146" t="str">
        <f>VLOOKUP(A17,Ergebniseingabe!$Z$19:$AU$23,2,0)</f>
        <v>SV Menden F2</v>
      </c>
      <c r="F17" s="146">
        <f>SUMPRODUCT((E17=Ergebniseingabe!$K$28:$AE$47)*(Ergebniseingabe!$BB$28:$BB$47))+SUMPRODUCT((E17=Ergebniseingabe!$AG$28:$BA$47)*(Ergebniseingabe!$BE$28:$BE$47))</f>
        <v>2</v>
      </c>
      <c r="G17" s="146">
        <f>SUMPRODUCT((E17=Ergebniseingabe!$K$28:$AE$47)*(Ergebniseingabe!$BE$28:$BE$47))+SUMPRODUCT((E17=Ergebniseingabe!$AG$28:$BA$47)*(Ergebniseingabe!$BB$28:$BB$47))</f>
        <v>1</v>
      </c>
      <c r="H17" s="146">
        <f>(SUMPRODUCT((E17=Ergebniseingabe!$K$28:$AE$47)*((Ergebniseingabe!$BB$28:$BB$47)&gt;(Ergebniseingabe!$BE$28:$BE$47)))+SUMPRODUCT((E17=Ergebniseingabe!$AG$28:$BA$47)*((Ergebniseingabe!$BE$28:$BE$47)&gt;(Ergebniseingabe!$BB$28:$BB$47))))*3+SUMPRODUCT(((E17=Ergebniseingabe!$K$28:$AE$47)+(E17=Ergebniseingabe!$AG$28:$BA$47))*((Ergebniseingabe!$BE$28:$BE$47)=(Ergebniseingabe!$BB$28:$BB$47))*NOT(ISBLANK(Ergebniseingabe!$BB$28:$BB$47)))</f>
        <v>5</v>
      </c>
      <c r="I17" s="147">
        <f>F17-G17</f>
        <v>1</v>
      </c>
      <c r="J17" s="146">
        <f>H17*100000+I17*1000+F17</f>
        <v>501002</v>
      </c>
      <c r="K17" s="146">
        <f>SUMPRODUCT((Ergebniseingabe!$K$28:$AE$47=E17)*(Ergebniseingabe!$BB$28:$BB$47&lt;&gt;""))+SUMPRODUCT((Ergebniseingabe!$AG$28:$BA$47=E17)*(Ergebniseingabe!$BE$28:$BE$47&lt;&gt;""))</f>
        <v>4</v>
      </c>
      <c r="L17" s="146">
        <f>SUMPRODUCT((Ergebniseingabe!$K$28:$AE$47=E17)*(Ergebniseingabe!$BB$28:$BB$47&gt;Ergebniseingabe!$BE$28:$BE$47))+SUMPRODUCT((Ergebniseingabe!$AG$28:$BA$47=E17)*(Ergebniseingabe!$BB$28:$BB$47&lt;Ergebniseingabe!$BE$28:$BE$47))</f>
        <v>1</v>
      </c>
      <c r="M17" s="146">
        <f>SUMPRODUCT((Ergebniseingabe!$K$28:$BA$47=E17)*(Ergebniseingabe!$BB$28:$BB$47=Ergebniseingabe!$BE$28:$BE$47)*(Ergebniseingabe!$BB$28:$BB$47&lt;&gt;"")*(Ergebniseingabe!$BE$28:$BE$47&lt;&gt;""))</f>
        <v>2</v>
      </c>
      <c r="N17" s="146">
        <f>SUMPRODUCT((Ergebniseingabe!$K$28:$AE$47=E17)*(Ergebniseingabe!$BB$28:$BB$47&lt;Ergebniseingabe!$BE$28:$BE$47))+SUMPRODUCT((Ergebniseingabe!$AG$28:$BA$47=E17)*(Ergebniseingabe!$BB$28:$BB$47&gt;Ergebniseingabe!$BE$28:$BE$47))</f>
        <v>1</v>
      </c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1"/>
      <c r="CA17" s="141"/>
      <c r="CB17" s="141"/>
      <c r="CC17" s="141"/>
      <c r="CD17" s="141"/>
      <c r="CE17" s="141"/>
      <c r="CF17" s="141"/>
    </row>
    <row r="18" spans="1:84" s="139" customFormat="1" ht="12.75">
      <c r="A18" s="146">
        <f>COUNT((A13:A17))*(COUNT(A13:A17)-1)</f>
        <v>20</v>
      </c>
      <c r="B18" s="146"/>
      <c r="C18" s="146"/>
      <c r="D18" s="144">
        <f>COUNTIF($D$13:$D$17,1)</f>
        <v>1</v>
      </c>
      <c r="E18" s="146"/>
      <c r="F18" s="146"/>
      <c r="G18" s="146"/>
      <c r="H18" s="146"/>
      <c r="I18" s="146"/>
      <c r="J18" s="146"/>
      <c r="K18" s="144">
        <f>SUM(K13:K17)</f>
        <v>20</v>
      </c>
      <c r="L18" s="144"/>
      <c r="M18" s="144"/>
      <c r="N18" s="146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1"/>
      <c r="CA18" s="141"/>
      <c r="CB18" s="141"/>
      <c r="CC18" s="141"/>
      <c r="CD18" s="141"/>
      <c r="CE18" s="141"/>
      <c r="CF18" s="141"/>
    </row>
    <row r="19" spans="1:84" s="139" customFormat="1" ht="12.75">
      <c r="A19" s="144"/>
      <c r="B19" s="144"/>
      <c r="C19" s="144"/>
      <c r="D19" s="144">
        <f>COUNTIF($D$13:$D$17,2)</f>
        <v>1</v>
      </c>
      <c r="E19" s="144"/>
      <c r="F19" s="144"/>
      <c r="G19" s="144"/>
      <c r="H19" s="144"/>
      <c r="I19" s="144"/>
      <c r="J19" s="144"/>
      <c r="K19" s="144"/>
      <c r="L19" s="144"/>
      <c r="M19" s="144"/>
      <c r="N19" s="146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1"/>
      <c r="CA19" s="141"/>
      <c r="CB19" s="141"/>
      <c r="CC19" s="141"/>
      <c r="CD19" s="141"/>
      <c r="CE19" s="141"/>
      <c r="CF19" s="141"/>
    </row>
    <row r="20" spans="61:84" s="139" customFormat="1" ht="12.75"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1"/>
      <c r="CA20" s="141"/>
      <c r="CB20" s="141"/>
      <c r="CC20" s="141"/>
      <c r="CD20" s="141"/>
      <c r="CE20" s="141"/>
      <c r="CF20" s="141"/>
    </row>
    <row r="21" spans="3:84" s="139" customFormat="1" ht="12.75">
      <c r="C21" s="139" t="str">
        <f aca="true" t="shared" si="0" ref="C21:C60">D21&amp;E21</f>
        <v>SC Rondorf F2SV Adler Dellbrück F2</v>
      </c>
      <c r="D21" s="139" t="str">
        <f>E4</f>
        <v>SC Rondorf F2</v>
      </c>
      <c r="E21" s="139" t="str">
        <f>E5</f>
        <v>SV Adler Dellbrück F2</v>
      </c>
      <c r="F21" s="139" t="str">
        <f>IF(SUMPRODUCT((Ergebniseingabe!$K$28:$K$47=D21)*(Ergebniseingabe!$AG$28:$AG$47=E21)*(ISNUMBER(Ergebniseingabe!$BE$28:$BE$47)))=1,SUMPRODUCT((Ergebniseingabe!$K$28:$K$47=D21)*(Ergebniseingabe!$AG$28:$AG$47=E21)*(Ergebniseingabe!$BB$28:$BB$47))&amp;":"&amp;SUMPRODUCT((Ergebniseingabe!$K$28:$K$47=D21)*(Ergebniseingabe!$AG$28:$AG$47=E21)*(Ergebniseingabe!$BE$28:$BE$47)),"")</f>
        <v>0:0</v>
      </c>
      <c r="G21" s="139">
        <f>IF(SUMPRODUCT((Ergebniseingabe!$AG$28:$AG$47=D21)*(Ergebniseingabe!$K$28:$K$47=E21)*(ISNUMBER(Ergebniseingabe!$BE$28:$BE$47)))=1,SUMPRODUCT((Ergebniseingabe!$AG$28:$AG$47=D21)*(Ergebniseingabe!$K$28:$K$47=E21)*(Ergebniseingabe!$BE$28:$BE$47))&amp;":"&amp;SUMPRODUCT((Ergebniseingabe!$AG$28:$AG$47=D21)*(Ergebniseingabe!$K$28:$K$47=E21)*(Ergebniseingabe!$BB$28:$BB$47)),"")</f>
      </c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1"/>
      <c r="CA21" s="141"/>
      <c r="CB21" s="141"/>
      <c r="CC21" s="141"/>
      <c r="CD21" s="141"/>
      <c r="CE21" s="141"/>
      <c r="CF21" s="141"/>
    </row>
    <row r="22" spans="3:84" s="139" customFormat="1" ht="12.75">
      <c r="C22" s="139" t="str">
        <f t="shared" si="0"/>
        <v>SC Rondorf F2SuS Nippes 12 F2</v>
      </c>
      <c r="D22" s="139" t="str">
        <f>E4</f>
        <v>SC Rondorf F2</v>
      </c>
      <c r="E22" s="139" t="str">
        <f>E6</f>
        <v>SuS Nippes 12 F2</v>
      </c>
      <c r="F22" s="139" t="str">
        <f>IF(SUMPRODUCT((Ergebniseingabe!$K$28:$K$47=D22)*(Ergebniseingabe!$AG$28:$AG$47=E22)*(ISNUMBER(Ergebniseingabe!$BE$28:$BE$47)))=1,SUMPRODUCT((Ergebniseingabe!$K$28:$K$47=D22)*(Ergebniseingabe!$AG$28:$AG$47=E22)*(Ergebniseingabe!$BB$28:$BB$47))&amp;":"&amp;SUMPRODUCT((Ergebniseingabe!$K$28:$K$47=D22)*(Ergebniseingabe!$AG$28:$AG$47=E22)*(Ergebniseingabe!$BE$28:$BE$47)),"")</f>
        <v>3:0</v>
      </c>
      <c r="G22" s="139">
        <f>IF(SUMPRODUCT((Ergebniseingabe!$AG$28:$AG$47=D22)*(Ergebniseingabe!$K$28:$K$47=E22)*(ISNUMBER(Ergebniseingabe!$BE$28:$BE$47)))=1,SUMPRODUCT((Ergebniseingabe!$AG$28:$AG$47=D22)*(Ergebniseingabe!$K$28:$K$47=E22)*(Ergebniseingabe!$BE$28:$BE$47))&amp;":"&amp;SUMPRODUCT((Ergebniseingabe!$AG$28:$AG$47=D22)*(Ergebniseingabe!$K$28:$K$47=E22)*(Ergebniseingabe!$BB$28:$BB$47)),"")</f>
      </c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1"/>
      <c r="CA22" s="141"/>
      <c r="CB22" s="141"/>
      <c r="CC22" s="141"/>
      <c r="CD22" s="141"/>
      <c r="CE22" s="141"/>
      <c r="CF22" s="141"/>
    </row>
    <row r="23" spans="3:84" s="139" customFormat="1" ht="12.75">
      <c r="C23" s="139" t="str">
        <f t="shared" si="0"/>
        <v>SC Rondorf F2TFG Nippes 78 F2</v>
      </c>
      <c r="D23" s="139" t="str">
        <f>E4</f>
        <v>SC Rondorf F2</v>
      </c>
      <c r="E23" s="139" t="str">
        <f>E7</f>
        <v>TFG Nippes 78 F2</v>
      </c>
      <c r="F23" s="139">
        <f>IF(SUMPRODUCT((Ergebniseingabe!$K$28:$K$47=D23)*(Ergebniseingabe!$AG$28:$AG$47=E23)*(ISNUMBER(Ergebniseingabe!$BE$28:$BE$47)))=1,SUMPRODUCT((Ergebniseingabe!$K$28:$K$47=D23)*(Ergebniseingabe!$AG$28:$AG$47=E23)*(Ergebniseingabe!$BB$28:$BB$47))&amp;":"&amp;SUMPRODUCT((Ergebniseingabe!$K$28:$K$47=D23)*(Ergebniseingabe!$AG$28:$AG$47=E23)*(Ergebniseingabe!$BE$28:$BE$47)),"")</f>
      </c>
      <c r="G23" s="139" t="str">
        <f>IF(SUMPRODUCT((Ergebniseingabe!$AG$28:$AG$47=D23)*(Ergebniseingabe!$K$28:$K$47=E23)*(ISNUMBER(Ergebniseingabe!$BE$28:$BE$47)))=1,SUMPRODUCT((Ergebniseingabe!$AG$28:$AG$47=D23)*(Ergebniseingabe!$K$28:$K$47=E23)*(Ergebniseingabe!$BE$28:$BE$47))&amp;":"&amp;SUMPRODUCT((Ergebniseingabe!$AG$28:$AG$47=D23)*(Ergebniseingabe!$K$28:$K$47=E23)*(Ergebniseingabe!$BB$28:$BB$47)),"")</f>
        <v>0:4</v>
      </c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1"/>
      <c r="CA23" s="141"/>
      <c r="CB23" s="141"/>
      <c r="CC23" s="141"/>
      <c r="CD23" s="141"/>
      <c r="CE23" s="141"/>
      <c r="CF23" s="141"/>
    </row>
    <row r="24" spans="3:84" s="139" customFormat="1" ht="12.75">
      <c r="C24" s="139" t="str">
        <f t="shared" si="0"/>
        <v>SC Rondorf F2SSV Ostheim F3 </v>
      </c>
      <c r="D24" s="139" t="str">
        <f>E4</f>
        <v>SC Rondorf F2</v>
      </c>
      <c r="E24" s="139" t="str">
        <f>E8</f>
        <v>SSV Ostheim F3 </v>
      </c>
      <c r="F24" s="139">
        <f>IF(SUMPRODUCT((Ergebniseingabe!$K$28:$K$47=D24)*(Ergebniseingabe!$AG$28:$AG$47=E24)*(ISNUMBER(Ergebniseingabe!$BE$28:$BE$47)))=1,SUMPRODUCT((Ergebniseingabe!$K$28:$K$47=D24)*(Ergebniseingabe!$AG$28:$AG$47=E24)*(Ergebniseingabe!$BB$28:$BB$47))&amp;":"&amp;SUMPRODUCT((Ergebniseingabe!$K$28:$K$47=D24)*(Ergebniseingabe!$AG$28:$AG$47=E24)*(Ergebniseingabe!$BE$28:$BE$47)),"")</f>
      </c>
      <c r="G24" s="139" t="str">
        <f>IF(SUMPRODUCT((Ergebniseingabe!$AG$28:$AG$47=D24)*(Ergebniseingabe!$K$28:$K$47=E24)*(ISNUMBER(Ergebniseingabe!$BE$28:$BE$47)))=1,SUMPRODUCT((Ergebniseingabe!$AG$28:$AG$47=D24)*(Ergebniseingabe!$K$28:$K$47=E24)*(Ergebniseingabe!$BE$28:$BE$47))&amp;":"&amp;SUMPRODUCT((Ergebniseingabe!$AG$28:$AG$47=D24)*(Ergebniseingabe!$K$28:$K$47=E24)*(Ergebniseingabe!$BB$28:$BB$47)),"")</f>
        <v>0:0</v>
      </c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1"/>
      <c r="CA24" s="141"/>
      <c r="CB24" s="141"/>
      <c r="CC24" s="141"/>
      <c r="CD24" s="141"/>
      <c r="CE24" s="141"/>
      <c r="CF24" s="141"/>
    </row>
    <row r="25" spans="3:84" s="139" customFormat="1" ht="12.75">
      <c r="C25" s="139" t="str">
        <f t="shared" si="0"/>
        <v>SV Adler Dellbrück F2SuS Nippes 12 F2</v>
      </c>
      <c r="D25" s="139" t="str">
        <f>E5</f>
        <v>SV Adler Dellbrück F2</v>
      </c>
      <c r="E25" s="139" t="str">
        <f>E6</f>
        <v>SuS Nippes 12 F2</v>
      </c>
      <c r="F25" s="139" t="str">
        <f>IF(SUMPRODUCT((Ergebniseingabe!$K$28:$K$47=D25)*(Ergebniseingabe!$AG$28:$AG$47=E25)*(ISNUMBER(Ergebniseingabe!$BE$28:$BE$47)))=1,SUMPRODUCT((Ergebniseingabe!$K$28:$K$47=D25)*(Ergebniseingabe!$AG$28:$AG$47=E25)*(Ergebniseingabe!$BB$28:$BB$47))&amp;":"&amp;SUMPRODUCT((Ergebniseingabe!$K$28:$K$47=D25)*(Ergebniseingabe!$AG$28:$AG$47=E25)*(Ergebniseingabe!$BE$28:$BE$47)),"")</f>
        <v>1:0</v>
      </c>
      <c r="G25" s="139">
        <f>IF(SUMPRODUCT((Ergebniseingabe!$AG$28:$AG$47=D25)*(Ergebniseingabe!$K$28:$K$47=E25)*(ISNUMBER(Ergebniseingabe!$BE$28:$BE$47)))=1,SUMPRODUCT((Ergebniseingabe!$AG$28:$AG$47=D25)*(Ergebniseingabe!$K$28:$K$47=E25)*(Ergebniseingabe!$BE$28:$BE$47))&amp;":"&amp;SUMPRODUCT((Ergebniseingabe!$AG$28:$AG$47=D25)*(Ergebniseingabe!$K$28:$K$47=E25)*(Ergebniseingabe!$BB$28:$BB$47)),"")</f>
      </c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1"/>
      <c r="CA25" s="141"/>
      <c r="CB25" s="141"/>
      <c r="CC25" s="141"/>
      <c r="CD25" s="141"/>
      <c r="CE25" s="141"/>
      <c r="CF25" s="141"/>
    </row>
    <row r="26" spans="3:83" s="139" customFormat="1" ht="12.75">
      <c r="C26" s="139" t="str">
        <f t="shared" si="0"/>
        <v>SV Adler Dellbrück F2TFG Nippes 78 F2</v>
      </c>
      <c r="D26" s="139" t="str">
        <f>E5</f>
        <v>SV Adler Dellbrück F2</v>
      </c>
      <c r="E26" s="139" t="str">
        <f>E7</f>
        <v>TFG Nippes 78 F2</v>
      </c>
      <c r="F26" s="139" t="str">
        <f>IF(SUMPRODUCT((Ergebniseingabe!$K$28:$K$47=D26)*(Ergebniseingabe!$AG$28:$AG$47=E26)*(ISNUMBER(Ergebniseingabe!$BE$28:$BE$47)))=1,SUMPRODUCT((Ergebniseingabe!$K$28:$K$47=D26)*(Ergebniseingabe!$AG$28:$AG$47=E26)*(Ergebniseingabe!$BB$28:$BB$47))&amp;":"&amp;SUMPRODUCT((Ergebniseingabe!$K$28:$K$47=D26)*(Ergebniseingabe!$AG$28:$AG$47=E26)*(Ergebniseingabe!$BE$28:$BE$47)),"")</f>
        <v>0:1</v>
      </c>
      <c r="G26" s="139">
        <f>IF(SUMPRODUCT((Ergebniseingabe!$AG$28:$AG$47=D26)*(Ergebniseingabe!$K$28:$K$47=E26)*(ISNUMBER(Ergebniseingabe!$BE$28:$BE$47)))=1,SUMPRODUCT((Ergebniseingabe!$AG$28:$AG$47=D26)*(Ergebniseingabe!$K$28:$K$47=E26)*(Ergebniseingabe!$BE$28:$BE$47))&amp;":"&amp;SUMPRODUCT((Ergebniseingabe!$AG$28:$AG$47=D26)*(Ergebniseingabe!$K$28:$K$47=E26)*(Ergebniseingabe!$BB$28:$BB$47)),"")</f>
      </c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1"/>
      <c r="BZ26" s="141"/>
      <c r="CA26" s="141"/>
      <c r="CB26" s="141"/>
      <c r="CC26" s="141"/>
      <c r="CD26" s="141"/>
      <c r="CE26" s="141"/>
    </row>
    <row r="27" spans="3:83" s="139" customFormat="1" ht="12.75">
      <c r="C27" s="139" t="str">
        <f t="shared" si="0"/>
        <v>SV Adler Dellbrück F2SSV Ostheim F3 </v>
      </c>
      <c r="D27" s="139" t="str">
        <f>E5</f>
        <v>SV Adler Dellbrück F2</v>
      </c>
      <c r="E27" s="139" t="str">
        <f>E8</f>
        <v>SSV Ostheim F3 </v>
      </c>
      <c r="F27" s="139">
        <f>IF(SUMPRODUCT((Ergebniseingabe!$K$28:$K$47=D27)*(Ergebniseingabe!$AG$28:$AG$47=E27)*(ISNUMBER(Ergebniseingabe!$BE$28:$BE$47)))=1,SUMPRODUCT((Ergebniseingabe!$K$28:$K$47=D27)*(Ergebniseingabe!$AG$28:$AG$47=E27)*(Ergebniseingabe!$BB$28:$BB$47))&amp;":"&amp;SUMPRODUCT((Ergebniseingabe!$K$28:$K$47=D27)*(Ergebniseingabe!$AG$28:$AG$47=E27)*(Ergebniseingabe!$BE$28:$BE$47)),"")</f>
      </c>
      <c r="G27" s="139" t="str">
        <f>IF(SUMPRODUCT((Ergebniseingabe!$AG$28:$AG$47=D27)*(Ergebniseingabe!$K$28:$K$47=E27)*(ISNUMBER(Ergebniseingabe!$BE$28:$BE$47)))=1,SUMPRODUCT((Ergebniseingabe!$AG$28:$AG$47=D27)*(Ergebniseingabe!$K$28:$K$47=E27)*(Ergebniseingabe!$BE$28:$BE$47))&amp;":"&amp;SUMPRODUCT((Ergebniseingabe!$AG$28:$AG$47=D27)*(Ergebniseingabe!$K$28:$K$47=E27)*(Ergebniseingabe!$BB$28:$BB$47)),"")</f>
        <v>0:0</v>
      </c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1"/>
      <c r="BZ27" s="141"/>
      <c r="CA27" s="141"/>
      <c r="CB27" s="141"/>
      <c r="CC27" s="141"/>
      <c r="CD27" s="141"/>
      <c r="CE27" s="141"/>
    </row>
    <row r="28" spans="3:83" s="139" customFormat="1" ht="12.75">
      <c r="C28" s="139" t="str">
        <f t="shared" si="0"/>
        <v>SuS Nippes 12 F2TFG Nippes 78 F2</v>
      </c>
      <c r="D28" s="139" t="str">
        <f>E6</f>
        <v>SuS Nippes 12 F2</v>
      </c>
      <c r="E28" s="139" t="str">
        <f>E7</f>
        <v>TFG Nippes 78 F2</v>
      </c>
      <c r="F28" s="139" t="str">
        <f>IF(SUMPRODUCT((Ergebniseingabe!$K$28:$K$47=D28)*(Ergebniseingabe!$AG$28:$AG$47=E28)*(ISNUMBER(Ergebniseingabe!$BE$28:$BE$47)))=1,SUMPRODUCT((Ergebniseingabe!$K$28:$K$47=D28)*(Ergebniseingabe!$AG$28:$AG$47=E28)*(Ergebniseingabe!$BB$28:$BB$47))&amp;":"&amp;SUMPRODUCT((Ergebniseingabe!$K$28:$K$47=D28)*(Ergebniseingabe!$AG$28:$AG$47=E28)*(Ergebniseingabe!$BE$28:$BE$47)),"")</f>
        <v>1:1</v>
      </c>
      <c r="G28" s="139">
        <f>IF(SUMPRODUCT((Ergebniseingabe!$AG$28:$AG$47=D28)*(Ergebniseingabe!$K$28:$K$47=E28)*(ISNUMBER(Ergebniseingabe!$BE$28:$BE$47)))=1,SUMPRODUCT((Ergebniseingabe!$AG$28:$AG$47=D28)*(Ergebniseingabe!$K$28:$K$47=E28)*(Ergebniseingabe!$BE$28:$BE$47))&amp;":"&amp;SUMPRODUCT((Ergebniseingabe!$AG$28:$AG$47=D28)*(Ergebniseingabe!$K$28:$K$47=E28)*(Ergebniseingabe!$BB$28:$BB$47)),"")</f>
      </c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1"/>
      <c r="BZ28" s="141"/>
      <c r="CA28" s="141"/>
      <c r="CB28" s="141"/>
      <c r="CC28" s="141"/>
      <c r="CD28" s="141"/>
      <c r="CE28" s="141"/>
    </row>
    <row r="29" spans="3:83" s="139" customFormat="1" ht="12.75">
      <c r="C29" s="139" t="str">
        <f t="shared" si="0"/>
        <v>SuS Nippes 12 F2SSV Ostheim F3 </v>
      </c>
      <c r="D29" s="139" t="str">
        <f>E6</f>
        <v>SuS Nippes 12 F2</v>
      </c>
      <c r="E29" s="139" t="str">
        <f>E8</f>
        <v>SSV Ostheim F3 </v>
      </c>
      <c r="F29" s="139" t="str">
        <f>IF(SUMPRODUCT((Ergebniseingabe!$K$28:$K$47=D29)*(Ergebniseingabe!$AG$28:$AG$47=E29)*(ISNUMBER(Ergebniseingabe!$BE$28:$BE$47)))=1,SUMPRODUCT((Ergebniseingabe!$K$28:$K$47=D29)*(Ergebniseingabe!$AG$28:$AG$47=E29)*(Ergebniseingabe!$BB$28:$BB$47))&amp;":"&amp;SUMPRODUCT((Ergebniseingabe!$K$28:$K$47=D29)*(Ergebniseingabe!$AG$28:$AG$47=E29)*(Ergebniseingabe!$BE$28:$BE$47)),"")</f>
        <v>1:1</v>
      </c>
      <c r="G29" s="139">
        <f>IF(SUMPRODUCT((Ergebniseingabe!$AG$28:$AG$47=D29)*(Ergebniseingabe!$K$28:$K$47=E29)*(ISNUMBER(Ergebniseingabe!$BE$28:$BE$47)))=1,SUMPRODUCT((Ergebniseingabe!$AG$28:$AG$47=D29)*(Ergebniseingabe!$K$28:$K$47=E29)*(Ergebniseingabe!$BE$28:$BE$47))&amp;":"&amp;SUMPRODUCT((Ergebniseingabe!$AG$28:$AG$47=D29)*(Ergebniseingabe!$K$28:$K$47=E29)*(Ergebniseingabe!$BB$28:$BB$47)),"")</f>
      </c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1"/>
      <c r="BZ29" s="141"/>
      <c r="CA29" s="141"/>
      <c r="CB29" s="141"/>
      <c r="CC29" s="141"/>
      <c r="CD29" s="141"/>
      <c r="CE29" s="141"/>
    </row>
    <row r="30" spans="3:83" s="139" customFormat="1" ht="12.75">
      <c r="C30" s="139" t="str">
        <f t="shared" si="0"/>
        <v>TFG Nippes 78 F2SSV Ostheim F3 </v>
      </c>
      <c r="D30" s="139" t="str">
        <f>E7</f>
        <v>TFG Nippes 78 F2</v>
      </c>
      <c r="E30" s="139" t="str">
        <f>E8</f>
        <v>SSV Ostheim F3 </v>
      </c>
      <c r="F30" s="139" t="str">
        <f>IF(SUMPRODUCT((Ergebniseingabe!$K$28:$K$47=D30)*(Ergebniseingabe!$AG$28:$AG$47=E30)*(ISNUMBER(Ergebniseingabe!$BE$28:$BE$47)))=1,SUMPRODUCT((Ergebniseingabe!$K$28:$K$47=D30)*(Ergebniseingabe!$AG$28:$AG$47=E30)*(Ergebniseingabe!$BB$28:$BB$47))&amp;":"&amp;SUMPRODUCT((Ergebniseingabe!$K$28:$K$47=D30)*(Ergebniseingabe!$AG$28:$AG$47=E30)*(Ergebniseingabe!$BE$28:$BE$47)),"")</f>
        <v>1:0</v>
      </c>
      <c r="G30" s="139">
        <f>IF(SUMPRODUCT((Ergebniseingabe!$AG$28:$AG$47=D30)*(Ergebniseingabe!$K$28:$K$47=E30)*(ISNUMBER(Ergebniseingabe!$BE$28:$BE$47)))=1,SUMPRODUCT((Ergebniseingabe!$AG$28:$AG$47=D30)*(Ergebniseingabe!$K$28:$K$47=E30)*(Ergebniseingabe!$BE$28:$BE$47))&amp;":"&amp;SUMPRODUCT((Ergebniseingabe!$AG$28:$AG$47=D30)*(Ergebniseingabe!$K$28:$K$47=E30)*(Ergebniseingabe!$BB$28:$BB$47)),"")</f>
      </c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1"/>
      <c r="BZ30" s="141"/>
      <c r="CA30" s="141"/>
      <c r="CB30" s="141"/>
      <c r="CC30" s="141"/>
      <c r="CD30" s="141"/>
      <c r="CE30" s="141"/>
    </row>
    <row r="31" spans="3:83" s="139" customFormat="1" ht="12.75">
      <c r="C31" s="139" t="str">
        <f t="shared" si="0"/>
        <v>SV Adler Dellbrück F2SC Rondorf F2</v>
      </c>
      <c r="D31" s="139" t="str">
        <f aca="true" t="shared" si="1" ref="D31:D40">E21</f>
        <v>SV Adler Dellbrück F2</v>
      </c>
      <c r="E31" s="139" t="str">
        <f aca="true" t="shared" si="2" ref="E31:E40">D21</f>
        <v>SC Rondorf F2</v>
      </c>
      <c r="F31" s="139">
        <f>IF(SUMPRODUCT((Ergebniseingabe!$K$28:$K$47=D31)*(Ergebniseingabe!$AG$28:$AG$47=E31)*(ISNUMBER(Ergebniseingabe!$BE$28:$BE$47)))=1,SUMPRODUCT((Ergebniseingabe!$K$28:$K$47=D31)*(Ergebniseingabe!$AG$28:$AG$47=E31)*(Ergebniseingabe!$BB$28:$BB$47))&amp;":"&amp;SUMPRODUCT((Ergebniseingabe!$K$28:$K$47=D31)*(Ergebniseingabe!$AG$28:$AG$47=E31)*(Ergebniseingabe!$BE$28:$BE$47)),"")</f>
      </c>
      <c r="G31" s="139" t="str">
        <f>IF(SUMPRODUCT((Ergebniseingabe!$AG$28:$AG$47=D31)*(Ergebniseingabe!$K$28:$K$47=E31)*(ISNUMBER(Ergebniseingabe!$BE$28:$BE$47)))=1,SUMPRODUCT((Ergebniseingabe!$AG$28:$AG$47=D31)*(Ergebniseingabe!$K$28:$K$47=E31)*(Ergebniseingabe!$BE$28:$BE$47))&amp;":"&amp;SUMPRODUCT((Ergebniseingabe!$AG$28:$AG$47=D31)*(Ergebniseingabe!$K$28:$K$47=E31)*(Ergebniseingabe!$BB$28:$BB$47)),"")</f>
        <v>0:0</v>
      </c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1"/>
      <c r="BZ31" s="141"/>
      <c r="CA31" s="141"/>
      <c r="CB31" s="141"/>
      <c r="CC31" s="141"/>
      <c r="CD31" s="141"/>
      <c r="CE31" s="141"/>
    </row>
    <row r="32" spans="3:83" s="139" customFormat="1" ht="12.75">
      <c r="C32" s="139" t="str">
        <f t="shared" si="0"/>
        <v>SuS Nippes 12 F2SC Rondorf F2</v>
      </c>
      <c r="D32" s="139" t="str">
        <f t="shared" si="1"/>
        <v>SuS Nippes 12 F2</v>
      </c>
      <c r="E32" s="139" t="str">
        <f t="shared" si="2"/>
        <v>SC Rondorf F2</v>
      </c>
      <c r="F32" s="139">
        <f>IF(SUMPRODUCT((Ergebniseingabe!$K$28:$K$47=D32)*(Ergebniseingabe!$AG$28:$AG$47=E32)*(ISNUMBER(Ergebniseingabe!$BE$28:$BE$47)))=1,SUMPRODUCT((Ergebniseingabe!$K$28:$K$47=D32)*(Ergebniseingabe!$AG$28:$AG$47=E32)*(Ergebniseingabe!$BB$28:$BB$47))&amp;":"&amp;SUMPRODUCT((Ergebniseingabe!$K$28:$K$47=D32)*(Ergebniseingabe!$AG$28:$AG$47=E32)*(Ergebniseingabe!$BE$28:$BE$47)),"")</f>
      </c>
      <c r="G32" s="139" t="str">
        <f>IF(SUMPRODUCT((Ergebniseingabe!$AG$28:$AG$47=D32)*(Ergebniseingabe!$K$28:$K$47=E32)*(ISNUMBER(Ergebniseingabe!$BE$28:$BE$47)))=1,SUMPRODUCT((Ergebniseingabe!$AG$28:$AG$47=D32)*(Ergebniseingabe!$K$28:$K$47=E32)*(Ergebniseingabe!$BE$28:$BE$47))&amp;":"&amp;SUMPRODUCT((Ergebniseingabe!$AG$28:$AG$47=D32)*(Ergebniseingabe!$K$28:$K$47=E32)*(Ergebniseingabe!$BB$28:$BB$47)),"")</f>
        <v>0:3</v>
      </c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1"/>
      <c r="BZ32" s="141"/>
      <c r="CA32" s="141"/>
      <c r="CB32" s="141"/>
      <c r="CC32" s="141"/>
      <c r="CD32" s="141"/>
      <c r="CE32" s="141"/>
    </row>
    <row r="33" spans="3:83" s="139" customFormat="1" ht="12.75">
      <c r="C33" s="139" t="str">
        <f t="shared" si="0"/>
        <v>TFG Nippes 78 F2SC Rondorf F2</v>
      </c>
      <c r="D33" s="139" t="str">
        <f t="shared" si="1"/>
        <v>TFG Nippes 78 F2</v>
      </c>
      <c r="E33" s="139" t="str">
        <f t="shared" si="2"/>
        <v>SC Rondorf F2</v>
      </c>
      <c r="F33" s="139" t="str">
        <f>IF(SUMPRODUCT((Ergebniseingabe!$K$28:$K$47=D33)*(Ergebniseingabe!$AG$28:$AG$47=E33)*(ISNUMBER(Ergebniseingabe!$BE$28:$BE$47)))=1,SUMPRODUCT((Ergebniseingabe!$K$28:$K$47=D33)*(Ergebniseingabe!$AG$28:$AG$47=E33)*(Ergebniseingabe!$BB$28:$BB$47))&amp;":"&amp;SUMPRODUCT((Ergebniseingabe!$K$28:$K$47=D33)*(Ergebniseingabe!$AG$28:$AG$47=E33)*(Ergebniseingabe!$BE$28:$BE$47)),"")</f>
        <v>4:0</v>
      </c>
      <c r="G33" s="139">
        <f>IF(SUMPRODUCT((Ergebniseingabe!$AG$28:$AG$47=D33)*(Ergebniseingabe!$K$28:$K$47=E33)*(ISNUMBER(Ergebniseingabe!$BE$28:$BE$47)))=1,SUMPRODUCT((Ergebniseingabe!$AG$28:$AG$47=D33)*(Ergebniseingabe!$K$28:$K$47=E33)*(Ergebniseingabe!$BE$28:$BE$47))&amp;":"&amp;SUMPRODUCT((Ergebniseingabe!$AG$28:$AG$47=D33)*(Ergebniseingabe!$K$28:$K$47=E33)*(Ergebniseingabe!$BB$28:$BB$47)),"")</f>
      </c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1"/>
      <c r="BZ33" s="141"/>
      <c r="CA33" s="141"/>
      <c r="CB33" s="141"/>
      <c r="CC33" s="141"/>
      <c r="CD33" s="141"/>
      <c r="CE33" s="141"/>
    </row>
    <row r="34" spans="3:83" s="139" customFormat="1" ht="12.75">
      <c r="C34" s="139" t="str">
        <f t="shared" si="0"/>
        <v>SSV Ostheim F3 SC Rondorf F2</v>
      </c>
      <c r="D34" s="139" t="str">
        <f t="shared" si="1"/>
        <v>SSV Ostheim F3 </v>
      </c>
      <c r="E34" s="139" t="str">
        <f t="shared" si="2"/>
        <v>SC Rondorf F2</v>
      </c>
      <c r="F34" s="139" t="str">
        <f>IF(SUMPRODUCT((Ergebniseingabe!$K$28:$K$47=D34)*(Ergebniseingabe!$AG$28:$AG$47=E34)*(ISNUMBER(Ergebniseingabe!$BE$28:$BE$47)))=1,SUMPRODUCT((Ergebniseingabe!$K$28:$K$47=D34)*(Ergebniseingabe!$AG$28:$AG$47=E34)*(Ergebniseingabe!$BB$28:$BB$47))&amp;":"&amp;SUMPRODUCT((Ergebniseingabe!$K$28:$K$47=D34)*(Ergebniseingabe!$AG$28:$AG$47=E34)*(Ergebniseingabe!$BE$28:$BE$47)),"")</f>
        <v>0:0</v>
      </c>
      <c r="G34" s="139">
        <f>IF(SUMPRODUCT((Ergebniseingabe!$AG$28:$AG$47=D34)*(Ergebniseingabe!$K$28:$K$47=E34)*(ISNUMBER(Ergebniseingabe!$BE$28:$BE$47)))=1,SUMPRODUCT((Ergebniseingabe!$AG$28:$AG$47=D34)*(Ergebniseingabe!$K$28:$K$47=E34)*(Ergebniseingabe!$BE$28:$BE$47))&amp;":"&amp;SUMPRODUCT((Ergebniseingabe!$AG$28:$AG$47=D34)*(Ergebniseingabe!$K$28:$K$47=E34)*(Ergebniseingabe!$BB$28:$BB$47)),"")</f>
      </c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1"/>
      <c r="BZ34" s="141"/>
      <c r="CA34" s="141"/>
      <c r="CB34" s="141"/>
      <c r="CC34" s="141"/>
      <c r="CD34" s="141"/>
      <c r="CE34" s="141"/>
    </row>
    <row r="35" spans="3:83" s="139" customFormat="1" ht="12.75">
      <c r="C35" s="139" t="str">
        <f t="shared" si="0"/>
        <v>SuS Nippes 12 F2SV Adler Dellbrück F2</v>
      </c>
      <c r="D35" s="139" t="str">
        <f t="shared" si="1"/>
        <v>SuS Nippes 12 F2</v>
      </c>
      <c r="E35" s="139" t="str">
        <f t="shared" si="2"/>
        <v>SV Adler Dellbrück F2</v>
      </c>
      <c r="F35" s="139">
        <f>IF(SUMPRODUCT((Ergebniseingabe!$K$28:$K$47=D35)*(Ergebniseingabe!$AG$28:$AG$47=E35)*(ISNUMBER(Ergebniseingabe!$BE$28:$BE$47)))=1,SUMPRODUCT((Ergebniseingabe!$K$28:$K$47=D35)*(Ergebniseingabe!$AG$28:$AG$47=E35)*(Ergebniseingabe!$BB$28:$BB$47))&amp;":"&amp;SUMPRODUCT((Ergebniseingabe!$K$28:$K$47=D35)*(Ergebniseingabe!$AG$28:$AG$47=E35)*(Ergebniseingabe!$BE$28:$BE$47)),"")</f>
      </c>
      <c r="G35" s="139" t="str">
        <f>IF(SUMPRODUCT((Ergebniseingabe!$AG$28:$AG$47=D35)*(Ergebniseingabe!$K$28:$K$47=E35)*(ISNUMBER(Ergebniseingabe!$BE$28:$BE$47)))=1,SUMPRODUCT((Ergebniseingabe!$AG$28:$AG$47=D35)*(Ergebniseingabe!$K$28:$K$47=E35)*(Ergebniseingabe!$BE$28:$BE$47))&amp;":"&amp;SUMPRODUCT((Ergebniseingabe!$AG$28:$AG$47=D35)*(Ergebniseingabe!$K$28:$K$47=E35)*(Ergebniseingabe!$BB$28:$BB$47)),"")</f>
        <v>0:1</v>
      </c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1"/>
      <c r="BZ35" s="141"/>
      <c r="CA35" s="141"/>
      <c r="CB35" s="141"/>
      <c r="CC35" s="141"/>
      <c r="CD35" s="141"/>
      <c r="CE35" s="141"/>
    </row>
    <row r="36" spans="3:83" s="139" customFormat="1" ht="12.75">
      <c r="C36" s="139" t="str">
        <f t="shared" si="0"/>
        <v>TFG Nippes 78 F2SV Adler Dellbrück F2</v>
      </c>
      <c r="D36" s="139" t="str">
        <f t="shared" si="1"/>
        <v>TFG Nippes 78 F2</v>
      </c>
      <c r="E36" s="139" t="str">
        <f t="shared" si="2"/>
        <v>SV Adler Dellbrück F2</v>
      </c>
      <c r="F36" s="139">
        <f>IF(SUMPRODUCT((Ergebniseingabe!$K$28:$K$47=D36)*(Ergebniseingabe!$AG$28:$AG$47=E36)*(ISNUMBER(Ergebniseingabe!$BE$28:$BE$47)))=1,SUMPRODUCT((Ergebniseingabe!$K$28:$K$47=D36)*(Ergebniseingabe!$AG$28:$AG$47=E36)*(Ergebniseingabe!$BB$28:$BB$47))&amp;":"&amp;SUMPRODUCT((Ergebniseingabe!$K$28:$K$47=D36)*(Ergebniseingabe!$AG$28:$AG$47=E36)*(Ergebniseingabe!$BE$28:$BE$47)),"")</f>
      </c>
      <c r="G36" s="139" t="str">
        <f>IF(SUMPRODUCT((Ergebniseingabe!$AG$28:$AG$47=D36)*(Ergebniseingabe!$K$28:$K$47=E36)*(ISNUMBER(Ergebniseingabe!$BE$28:$BE$47)))=1,SUMPRODUCT((Ergebniseingabe!$AG$28:$AG$47=D36)*(Ergebniseingabe!$K$28:$K$47=E36)*(Ergebniseingabe!$BE$28:$BE$47))&amp;":"&amp;SUMPRODUCT((Ergebniseingabe!$AG$28:$AG$47=D36)*(Ergebniseingabe!$K$28:$K$47=E36)*(Ergebniseingabe!$BB$28:$BB$47)),"")</f>
        <v>1:0</v>
      </c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1"/>
      <c r="BZ36" s="141"/>
      <c r="CA36" s="141"/>
      <c r="CB36" s="141"/>
      <c r="CC36" s="141"/>
      <c r="CD36" s="141"/>
      <c r="CE36" s="141"/>
    </row>
    <row r="37" spans="3:83" s="139" customFormat="1" ht="12.75">
      <c r="C37" s="139" t="str">
        <f t="shared" si="0"/>
        <v>SSV Ostheim F3 SV Adler Dellbrück F2</v>
      </c>
      <c r="D37" s="139" t="str">
        <f t="shared" si="1"/>
        <v>SSV Ostheim F3 </v>
      </c>
      <c r="E37" s="139" t="str">
        <f t="shared" si="2"/>
        <v>SV Adler Dellbrück F2</v>
      </c>
      <c r="F37" s="139" t="str">
        <f>IF(SUMPRODUCT((Ergebniseingabe!$K$28:$K$47=D37)*(Ergebniseingabe!$AG$28:$AG$47=E37)*(ISNUMBER(Ergebniseingabe!$BE$28:$BE$47)))=1,SUMPRODUCT((Ergebniseingabe!$K$28:$K$47=D37)*(Ergebniseingabe!$AG$28:$AG$47=E37)*(Ergebniseingabe!$BB$28:$BB$47))&amp;":"&amp;SUMPRODUCT((Ergebniseingabe!$K$28:$K$47=D37)*(Ergebniseingabe!$AG$28:$AG$47=E37)*(Ergebniseingabe!$BE$28:$BE$47)),"")</f>
        <v>0:0</v>
      </c>
      <c r="G37" s="139">
        <f>IF(SUMPRODUCT((Ergebniseingabe!$AG$28:$AG$47=D37)*(Ergebniseingabe!$K$28:$K$47=E37)*(ISNUMBER(Ergebniseingabe!$BE$28:$BE$47)))=1,SUMPRODUCT((Ergebniseingabe!$AG$28:$AG$47=D37)*(Ergebniseingabe!$K$28:$K$47=E37)*(Ergebniseingabe!$BE$28:$BE$47))&amp;":"&amp;SUMPRODUCT((Ergebniseingabe!$AG$28:$AG$47=D37)*(Ergebniseingabe!$K$28:$K$47=E37)*(Ergebniseingabe!$BB$28:$BB$47)),"")</f>
      </c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1"/>
      <c r="BZ37" s="141"/>
      <c r="CA37" s="141"/>
      <c r="CB37" s="141"/>
      <c r="CC37" s="141"/>
      <c r="CD37" s="141"/>
      <c r="CE37" s="141"/>
    </row>
    <row r="38" spans="3:83" s="139" customFormat="1" ht="12.75">
      <c r="C38" s="139" t="str">
        <f t="shared" si="0"/>
        <v>TFG Nippes 78 F2SuS Nippes 12 F2</v>
      </c>
      <c r="D38" s="139" t="str">
        <f t="shared" si="1"/>
        <v>TFG Nippes 78 F2</v>
      </c>
      <c r="E38" s="139" t="str">
        <f t="shared" si="2"/>
        <v>SuS Nippes 12 F2</v>
      </c>
      <c r="F38" s="139">
        <f>IF(SUMPRODUCT((Ergebniseingabe!$K$28:$K$47=D38)*(Ergebniseingabe!$AG$28:$AG$47=E38)*(ISNUMBER(Ergebniseingabe!$BE$28:$BE$47)))=1,SUMPRODUCT((Ergebniseingabe!$K$28:$K$47=D38)*(Ergebniseingabe!$AG$28:$AG$47=E38)*(Ergebniseingabe!$BB$28:$BB$47))&amp;":"&amp;SUMPRODUCT((Ergebniseingabe!$K$28:$K$47=D38)*(Ergebniseingabe!$AG$28:$AG$47=E38)*(Ergebniseingabe!$BE$28:$BE$47)),"")</f>
      </c>
      <c r="G38" s="139" t="str">
        <f>IF(SUMPRODUCT((Ergebniseingabe!$AG$28:$AG$47=D38)*(Ergebniseingabe!$K$28:$K$47=E38)*(ISNUMBER(Ergebniseingabe!$BE$28:$BE$47)))=1,SUMPRODUCT((Ergebniseingabe!$AG$28:$AG$47=D38)*(Ergebniseingabe!$K$28:$K$47=E38)*(Ergebniseingabe!$BE$28:$BE$47))&amp;":"&amp;SUMPRODUCT((Ergebniseingabe!$AG$28:$AG$47=D38)*(Ergebniseingabe!$K$28:$K$47=E38)*(Ergebniseingabe!$BB$28:$BB$47)),"")</f>
        <v>1:1</v>
      </c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1"/>
      <c r="BZ38" s="141"/>
      <c r="CA38" s="141"/>
      <c r="CB38" s="141"/>
      <c r="CC38" s="141"/>
      <c r="CD38" s="141"/>
      <c r="CE38" s="141"/>
    </row>
    <row r="39" spans="3:83" s="139" customFormat="1" ht="12.75">
      <c r="C39" s="139" t="str">
        <f t="shared" si="0"/>
        <v>SSV Ostheim F3 SuS Nippes 12 F2</v>
      </c>
      <c r="D39" s="139" t="str">
        <f t="shared" si="1"/>
        <v>SSV Ostheim F3 </v>
      </c>
      <c r="E39" s="139" t="str">
        <f t="shared" si="2"/>
        <v>SuS Nippes 12 F2</v>
      </c>
      <c r="F39" s="139">
        <f>IF(SUMPRODUCT((Ergebniseingabe!$K$28:$K$47=D39)*(Ergebniseingabe!$AG$28:$AG$47=E39)*(ISNUMBER(Ergebniseingabe!$BE$28:$BE$47)))=1,SUMPRODUCT((Ergebniseingabe!$K$28:$K$47=D39)*(Ergebniseingabe!$AG$28:$AG$47=E39)*(Ergebniseingabe!$BB$28:$BB$47))&amp;":"&amp;SUMPRODUCT((Ergebniseingabe!$K$28:$K$47=D39)*(Ergebniseingabe!$AG$28:$AG$47=E39)*(Ergebniseingabe!$BE$28:$BE$47)),"")</f>
      </c>
      <c r="G39" s="139" t="str">
        <f>IF(SUMPRODUCT((Ergebniseingabe!$AG$28:$AG$47=D39)*(Ergebniseingabe!$K$28:$K$47=E39)*(ISNUMBER(Ergebniseingabe!$BE$28:$BE$47)))=1,SUMPRODUCT((Ergebniseingabe!$AG$28:$AG$47=D39)*(Ergebniseingabe!$K$28:$K$47=E39)*(Ergebniseingabe!$BE$28:$BE$47))&amp;":"&amp;SUMPRODUCT((Ergebniseingabe!$AG$28:$AG$47=D39)*(Ergebniseingabe!$K$28:$K$47=E39)*(Ergebniseingabe!$BB$28:$BB$47)),"")</f>
        <v>1:1</v>
      </c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1"/>
      <c r="BZ39" s="141"/>
      <c r="CA39" s="141"/>
      <c r="CB39" s="141"/>
      <c r="CC39" s="141"/>
      <c r="CD39" s="141"/>
      <c r="CE39" s="141"/>
    </row>
    <row r="40" spans="3:83" s="139" customFormat="1" ht="12.75">
      <c r="C40" s="139" t="str">
        <f t="shared" si="0"/>
        <v>SSV Ostheim F3 TFG Nippes 78 F2</v>
      </c>
      <c r="D40" s="139" t="str">
        <f t="shared" si="1"/>
        <v>SSV Ostheim F3 </v>
      </c>
      <c r="E40" s="139" t="str">
        <f t="shared" si="2"/>
        <v>TFG Nippes 78 F2</v>
      </c>
      <c r="F40" s="139">
        <f>IF(SUMPRODUCT((Ergebniseingabe!$K$28:$K$47=D40)*(Ergebniseingabe!$AG$28:$AG$47=E40)*(ISNUMBER(Ergebniseingabe!$BE$28:$BE$47)))=1,SUMPRODUCT((Ergebniseingabe!$K$28:$K$47=D40)*(Ergebniseingabe!$AG$28:$AG$47=E40)*(Ergebniseingabe!$BB$28:$BB$47))&amp;":"&amp;SUMPRODUCT((Ergebniseingabe!$K$28:$K$47=D40)*(Ergebniseingabe!$AG$28:$AG$47=E40)*(Ergebniseingabe!$BE$28:$BE$47)),"")</f>
      </c>
      <c r="G40" s="139" t="str">
        <f>IF(SUMPRODUCT((Ergebniseingabe!$AG$28:$AG$47=D40)*(Ergebniseingabe!$K$28:$K$47=E40)*(ISNUMBER(Ergebniseingabe!$BE$28:$BE$47)))=1,SUMPRODUCT((Ergebniseingabe!$AG$28:$AG$47=D40)*(Ergebniseingabe!$K$28:$K$47=E40)*(Ergebniseingabe!$BE$28:$BE$47))&amp;":"&amp;SUMPRODUCT((Ergebniseingabe!$AG$28:$AG$47=D40)*(Ergebniseingabe!$K$28:$K$47=E40)*(Ergebniseingabe!$BB$28:$BB$47)),"")</f>
        <v>0:1</v>
      </c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1"/>
      <c r="BZ40" s="141"/>
      <c r="CA40" s="141"/>
      <c r="CB40" s="141"/>
      <c r="CC40" s="141"/>
      <c r="CD40" s="141"/>
      <c r="CE40" s="141"/>
    </row>
    <row r="41" spans="3:83" s="139" customFormat="1" ht="12.75">
      <c r="C41" s="139" t="str">
        <f t="shared" si="0"/>
        <v>Rot-Weis Lessenich F2FC Viktoria Köln F2</v>
      </c>
      <c r="D41" s="139" t="str">
        <f>E13</f>
        <v>Rot-Weis Lessenich F2</v>
      </c>
      <c r="E41" s="139" t="str">
        <f>E14</f>
        <v>FC Viktoria Köln F2</v>
      </c>
      <c r="F41" s="139" t="str">
        <f>IF(SUMPRODUCT((Ergebniseingabe!$K$28:$K$47=D41)*(Ergebniseingabe!$AG$28:$AG$47=E41)*(ISNUMBER(Ergebniseingabe!$BE$28:$BE$47)))=1,SUMPRODUCT((Ergebniseingabe!$K$28:$K$47=D41)*(Ergebniseingabe!$AG$28:$AG$47=E41)*(Ergebniseingabe!$BB$28:$BB$47))&amp;":"&amp;SUMPRODUCT((Ergebniseingabe!$K$28:$K$47=D41)*(Ergebniseingabe!$AG$28:$AG$47=E41)*(Ergebniseingabe!$BE$28:$BE$47)),"")</f>
        <v>0:0</v>
      </c>
      <c r="G41" s="139">
        <f>IF(SUMPRODUCT((Ergebniseingabe!$AG$28:$AG$47=D41)*(Ergebniseingabe!$K$28:$K$47=E41)*(ISNUMBER(Ergebniseingabe!$BE$28:$BE$47)))=1,SUMPRODUCT((Ergebniseingabe!$AG$28:$AG$47=D41)*(Ergebniseingabe!$K$28:$K$47=E41)*(Ergebniseingabe!$BE$28:$BE$47))&amp;":"&amp;SUMPRODUCT((Ergebniseingabe!$AG$28:$AG$47=D41)*(Ergebniseingabe!$K$28:$K$47=E41)*(Ergebniseingabe!$BB$28:$BB$47)),"")</f>
      </c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1"/>
      <c r="BZ41" s="141"/>
      <c r="CA41" s="141"/>
      <c r="CB41" s="141"/>
      <c r="CC41" s="141"/>
      <c r="CD41" s="141"/>
      <c r="CE41" s="141"/>
    </row>
    <row r="42" spans="3:83" s="139" customFormat="1" ht="12.75">
      <c r="C42" s="139" t="str">
        <f t="shared" si="0"/>
        <v>Rot-Weis Lessenich F2SC Brück 07 F2</v>
      </c>
      <c r="D42" s="139" t="str">
        <f>E13</f>
        <v>Rot-Weis Lessenich F2</v>
      </c>
      <c r="E42" s="139" t="str">
        <f>E15</f>
        <v>SC Brück 07 F2</v>
      </c>
      <c r="F42" s="139" t="str">
        <f>IF(SUMPRODUCT((Ergebniseingabe!$K$28:$K$47=D42)*(Ergebniseingabe!$AG$28:$AG$47=E42)*(ISNUMBER(Ergebniseingabe!$BE$28:$BE$47)))=1,SUMPRODUCT((Ergebniseingabe!$K$28:$K$47=D42)*(Ergebniseingabe!$AG$28:$AG$47=E42)*(Ergebniseingabe!$BB$28:$BB$47))&amp;":"&amp;SUMPRODUCT((Ergebniseingabe!$K$28:$K$47=D42)*(Ergebniseingabe!$AG$28:$AG$47=E42)*(Ergebniseingabe!$BE$28:$BE$47)),"")</f>
        <v>0:1</v>
      </c>
      <c r="G42" s="139">
        <f>IF(SUMPRODUCT((Ergebniseingabe!$AG$28:$AG$47=D42)*(Ergebniseingabe!$K$28:$K$47=E42)*(ISNUMBER(Ergebniseingabe!$BE$28:$BE$47)))=1,SUMPRODUCT((Ergebniseingabe!$AG$28:$AG$47=D42)*(Ergebniseingabe!$K$28:$K$47=E42)*(Ergebniseingabe!$BE$28:$BE$47))&amp;":"&amp;SUMPRODUCT((Ergebniseingabe!$AG$28:$AG$47=D42)*(Ergebniseingabe!$K$28:$K$47=E42)*(Ergebniseingabe!$BB$28:$BB$47)),"")</f>
      </c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1"/>
      <c r="BZ42" s="141"/>
      <c r="CA42" s="141"/>
      <c r="CB42" s="141"/>
      <c r="CC42" s="141"/>
      <c r="CD42" s="141"/>
      <c r="CE42" s="141"/>
    </row>
    <row r="43" spans="3:83" s="139" customFormat="1" ht="12.75">
      <c r="C43" s="139" t="str">
        <f t="shared" si="0"/>
        <v>Rot-Weis Lessenich F2FC Pesch F2</v>
      </c>
      <c r="D43" s="139" t="str">
        <f>E13</f>
        <v>Rot-Weis Lessenich F2</v>
      </c>
      <c r="E43" s="139" t="str">
        <f>E16</f>
        <v>FC Pesch F2</v>
      </c>
      <c r="F43" s="139">
        <f>IF(SUMPRODUCT((Ergebniseingabe!$K$28:$K$47=D43)*(Ergebniseingabe!$AG$28:$AG$47=E43)*(ISNUMBER(Ergebniseingabe!$BE$28:$BE$47)))=1,SUMPRODUCT((Ergebniseingabe!$K$28:$K$47=D43)*(Ergebniseingabe!$AG$28:$AG$47=E43)*(Ergebniseingabe!$BB$28:$BB$47))&amp;":"&amp;SUMPRODUCT((Ergebniseingabe!$K$28:$K$47=D43)*(Ergebniseingabe!$AG$28:$AG$47=E43)*(Ergebniseingabe!$BE$28:$BE$47)),"")</f>
      </c>
      <c r="G43" s="139" t="str">
        <f>IF(SUMPRODUCT((Ergebniseingabe!$AG$28:$AG$47=D43)*(Ergebniseingabe!$K$28:$K$47=E43)*(ISNUMBER(Ergebniseingabe!$BE$28:$BE$47)))=1,SUMPRODUCT((Ergebniseingabe!$AG$28:$AG$47=D43)*(Ergebniseingabe!$K$28:$K$47=E43)*(Ergebniseingabe!$BE$28:$BE$47))&amp;":"&amp;SUMPRODUCT((Ergebniseingabe!$AG$28:$AG$47=D43)*(Ergebniseingabe!$K$28:$K$47=E43)*(Ergebniseingabe!$BB$28:$BB$47)),"")</f>
        <v>0:2</v>
      </c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1"/>
      <c r="BZ43" s="141"/>
      <c r="CA43" s="141"/>
      <c r="CB43" s="141"/>
      <c r="CC43" s="141"/>
      <c r="CD43" s="141"/>
      <c r="CE43" s="141"/>
    </row>
    <row r="44" spans="3:83" s="139" customFormat="1" ht="12.75">
      <c r="C44" s="139" t="str">
        <f t="shared" si="0"/>
        <v>Rot-Weis Lessenich F2SV Menden F2</v>
      </c>
      <c r="D44" s="139" t="str">
        <f>E13</f>
        <v>Rot-Weis Lessenich F2</v>
      </c>
      <c r="E44" s="139" t="str">
        <f>E17</f>
        <v>SV Menden F2</v>
      </c>
      <c r="F44" s="139">
        <f>IF(SUMPRODUCT((Ergebniseingabe!$K$28:$K$47=D44)*(Ergebniseingabe!$AG$28:$AG$47=E44)*(ISNUMBER(Ergebniseingabe!$BE$28:$BE$47)))=1,SUMPRODUCT((Ergebniseingabe!$K$28:$K$47=D44)*(Ergebniseingabe!$AG$28:$AG$47=E44)*(Ergebniseingabe!$BB$28:$BB$47))&amp;":"&amp;SUMPRODUCT((Ergebniseingabe!$K$28:$K$47=D44)*(Ergebniseingabe!$AG$28:$AG$47=E44)*(Ergebniseingabe!$BE$28:$BE$47)),"")</f>
      </c>
      <c r="G44" s="139" t="str">
        <f>IF(SUMPRODUCT((Ergebniseingabe!$AG$28:$AG$47=D44)*(Ergebniseingabe!$K$28:$K$47=E44)*(ISNUMBER(Ergebniseingabe!$BE$28:$BE$47)))=1,SUMPRODUCT((Ergebniseingabe!$AG$28:$AG$47=D44)*(Ergebniseingabe!$K$28:$K$47=E44)*(Ergebniseingabe!$BE$28:$BE$47))&amp;":"&amp;SUMPRODUCT((Ergebniseingabe!$AG$28:$AG$47=D44)*(Ergebniseingabe!$K$28:$K$47=E44)*(Ergebniseingabe!$BB$28:$BB$47)),"")</f>
        <v>0:2</v>
      </c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1"/>
      <c r="BZ44" s="141"/>
      <c r="CA44" s="141"/>
      <c r="CB44" s="141"/>
      <c r="CC44" s="141"/>
      <c r="CD44" s="141"/>
      <c r="CE44" s="141"/>
    </row>
    <row r="45" spans="3:83" s="139" customFormat="1" ht="12.75">
      <c r="C45" s="139" t="str">
        <f t="shared" si="0"/>
        <v>FC Viktoria Köln F2SC Brück 07 F2</v>
      </c>
      <c r="D45" s="139" t="str">
        <f>E14</f>
        <v>FC Viktoria Köln F2</v>
      </c>
      <c r="E45" s="139" t="str">
        <f>E15</f>
        <v>SC Brück 07 F2</v>
      </c>
      <c r="F45" s="139" t="str">
        <f>IF(SUMPRODUCT((Ergebniseingabe!$K$28:$K$47=D45)*(Ergebniseingabe!$AG$28:$AG$47=E45)*(ISNUMBER(Ergebniseingabe!$BE$28:$BE$47)))=1,SUMPRODUCT((Ergebniseingabe!$K$28:$K$47=D45)*(Ergebniseingabe!$AG$28:$AG$47=E45)*(Ergebniseingabe!$BB$28:$BB$47))&amp;":"&amp;SUMPRODUCT((Ergebniseingabe!$K$28:$K$47=D45)*(Ergebniseingabe!$AG$28:$AG$47=E45)*(Ergebniseingabe!$BE$28:$BE$47)),"")</f>
        <v>5:0</v>
      </c>
      <c r="G45" s="139">
        <f>IF(SUMPRODUCT((Ergebniseingabe!$AG$28:$AG$47=D45)*(Ergebniseingabe!$K$28:$K$47=E45)*(ISNUMBER(Ergebniseingabe!$BE$28:$BE$47)))=1,SUMPRODUCT((Ergebniseingabe!$AG$28:$AG$47=D45)*(Ergebniseingabe!$K$28:$K$47=E45)*(Ergebniseingabe!$BE$28:$BE$47))&amp;":"&amp;SUMPRODUCT((Ergebniseingabe!$AG$28:$AG$47=D45)*(Ergebniseingabe!$K$28:$K$47=E45)*(Ergebniseingabe!$BB$28:$BB$47)),"")</f>
      </c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1"/>
      <c r="BZ45" s="141"/>
      <c r="CA45" s="141"/>
      <c r="CB45" s="141"/>
      <c r="CC45" s="141"/>
      <c r="CD45" s="141"/>
      <c r="CE45" s="141"/>
    </row>
    <row r="46" spans="3:83" s="139" customFormat="1" ht="12.75">
      <c r="C46" s="139" t="str">
        <f t="shared" si="0"/>
        <v>FC Viktoria Köln F2FC Pesch F2</v>
      </c>
      <c r="D46" s="139" t="str">
        <f>E14</f>
        <v>FC Viktoria Köln F2</v>
      </c>
      <c r="E46" s="139" t="str">
        <f>E16</f>
        <v>FC Pesch F2</v>
      </c>
      <c r="F46" s="139" t="str">
        <f>IF(SUMPRODUCT((Ergebniseingabe!$K$28:$K$47=D46)*(Ergebniseingabe!$AG$28:$AG$47=E46)*(ISNUMBER(Ergebniseingabe!$BE$28:$BE$47)))=1,SUMPRODUCT((Ergebniseingabe!$K$28:$K$47=D46)*(Ergebniseingabe!$AG$28:$AG$47=E46)*(Ergebniseingabe!$BB$28:$BB$47))&amp;":"&amp;SUMPRODUCT((Ergebniseingabe!$K$28:$K$47=D46)*(Ergebniseingabe!$AG$28:$AG$47=E46)*(Ergebniseingabe!$BE$28:$BE$47)),"")</f>
        <v>4:0</v>
      </c>
      <c r="G46" s="139">
        <f>IF(SUMPRODUCT((Ergebniseingabe!$AG$28:$AG$47=D46)*(Ergebniseingabe!$K$28:$K$47=E46)*(ISNUMBER(Ergebniseingabe!$BE$28:$BE$47)))=1,SUMPRODUCT((Ergebniseingabe!$AG$28:$AG$47=D46)*(Ergebniseingabe!$K$28:$K$47=E46)*(Ergebniseingabe!$BE$28:$BE$47))&amp;":"&amp;SUMPRODUCT((Ergebniseingabe!$AG$28:$AG$47=D46)*(Ergebniseingabe!$K$28:$K$47=E46)*(Ergebniseingabe!$BB$28:$BB$47)),"")</f>
      </c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1"/>
      <c r="BZ46" s="141"/>
      <c r="CA46" s="141"/>
      <c r="CB46" s="141"/>
      <c r="CC46" s="141"/>
      <c r="CD46" s="141"/>
      <c r="CE46" s="141"/>
    </row>
    <row r="47" spans="3:83" s="139" customFormat="1" ht="12.75">
      <c r="C47" s="139" t="str">
        <f t="shared" si="0"/>
        <v>FC Viktoria Köln F2SV Menden F2</v>
      </c>
      <c r="D47" s="139" t="str">
        <f>E14</f>
        <v>FC Viktoria Köln F2</v>
      </c>
      <c r="E47" s="139" t="str">
        <f>E17</f>
        <v>SV Menden F2</v>
      </c>
      <c r="F47" s="139">
        <f>IF(SUMPRODUCT((Ergebniseingabe!$K$28:$K$47=D47)*(Ergebniseingabe!$AG$28:$AG$47=E47)*(ISNUMBER(Ergebniseingabe!$BE$28:$BE$47)))=1,SUMPRODUCT((Ergebniseingabe!$K$28:$K$47=D47)*(Ergebniseingabe!$AG$28:$AG$47=E47)*(Ergebniseingabe!$BB$28:$BB$47))&amp;":"&amp;SUMPRODUCT((Ergebniseingabe!$K$28:$K$47=D47)*(Ergebniseingabe!$AG$28:$AG$47=E47)*(Ergebniseingabe!$BE$28:$BE$47)),"")</f>
      </c>
      <c r="G47" s="139" t="str">
        <f>IF(SUMPRODUCT((Ergebniseingabe!$AG$28:$AG$47=D47)*(Ergebniseingabe!$K$28:$K$47=E47)*(ISNUMBER(Ergebniseingabe!$BE$28:$BE$47)))=1,SUMPRODUCT((Ergebniseingabe!$AG$28:$AG$47=D47)*(Ergebniseingabe!$K$28:$K$47=E47)*(Ergebniseingabe!$BE$28:$BE$47))&amp;":"&amp;SUMPRODUCT((Ergebniseingabe!$AG$28:$AG$47=D47)*(Ergebniseingabe!$K$28:$K$47=E47)*(Ergebniseingabe!$BB$28:$BB$47)),"")</f>
        <v>1:0</v>
      </c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1"/>
      <c r="BZ47" s="141"/>
      <c r="CA47" s="141"/>
      <c r="CB47" s="141"/>
      <c r="CC47" s="141"/>
      <c r="CD47" s="141"/>
      <c r="CE47" s="141"/>
    </row>
    <row r="48" spans="3:83" s="139" customFormat="1" ht="12.75">
      <c r="C48" s="139" t="str">
        <f t="shared" si="0"/>
        <v>SC Brück 07 F2FC Pesch F2</v>
      </c>
      <c r="D48" s="139" t="str">
        <f>E15</f>
        <v>SC Brück 07 F2</v>
      </c>
      <c r="E48" s="139" t="str">
        <f>E16</f>
        <v>FC Pesch F2</v>
      </c>
      <c r="F48" s="139" t="str">
        <f>IF(SUMPRODUCT((Ergebniseingabe!$K$28:$K$47=D48)*(Ergebniseingabe!$AG$28:$AG$47=E48)*(ISNUMBER(Ergebniseingabe!$BE$28:$BE$47)))=1,SUMPRODUCT((Ergebniseingabe!$K$28:$K$47=D48)*(Ergebniseingabe!$AG$28:$AG$47=E48)*(Ergebniseingabe!$BB$28:$BB$47))&amp;":"&amp;SUMPRODUCT((Ergebniseingabe!$K$28:$K$47=D48)*(Ergebniseingabe!$AG$28:$AG$47=E48)*(Ergebniseingabe!$BE$28:$BE$47)),"")</f>
        <v>0:0</v>
      </c>
      <c r="G48" s="139">
        <f>IF(SUMPRODUCT((Ergebniseingabe!$AG$28:$AG$47=D48)*(Ergebniseingabe!$K$28:$K$47=E48)*(ISNUMBER(Ergebniseingabe!$BE$28:$BE$47)))=1,SUMPRODUCT((Ergebniseingabe!$AG$28:$AG$47=D48)*(Ergebniseingabe!$K$28:$K$47=E48)*(Ergebniseingabe!$BE$28:$BE$47))&amp;":"&amp;SUMPRODUCT((Ergebniseingabe!$AG$28:$AG$47=D48)*(Ergebniseingabe!$K$28:$K$47=E48)*(Ergebniseingabe!$BB$28:$BB$47)),"")</f>
      </c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1"/>
      <c r="BZ48" s="141"/>
      <c r="CA48" s="141"/>
      <c r="CB48" s="141"/>
      <c r="CC48" s="141"/>
      <c r="CD48" s="141"/>
      <c r="CE48" s="141"/>
    </row>
    <row r="49" spans="3:83" s="139" customFormat="1" ht="12.75">
      <c r="C49" s="139" t="str">
        <f t="shared" si="0"/>
        <v>SC Brück 07 F2SV Menden F2</v>
      </c>
      <c r="D49" s="139" t="str">
        <f>E15</f>
        <v>SC Brück 07 F2</v>
      </c>
      <c r="E49" s="139" t="str">
        <f>E17</f>
        <v>SV Menden F2</v>
      </c>
      <c r="F49" s="139" t="str">
        <f>IF(SUMPRODUCT((Ergebniseingabe!$K$28:$K$47=D49)*(Ergebniseingabe!$AG$28:$AG$47=E49)*(ISNUMBER(Ergebniseingabe!$BE$28:$BE$47)))=1,SUMPRODUCT((Ergebniseingabe!$K$28:$K$47=D49)*(Ergebniseingabe!$AG$28:$AG$47=E49)*(Ergebniseingabe!$BB$28:$BB$47))&amp;":"&amp;SUMPRODUCT((Ergebniseingabe!$K$28:$K$47=D49)*(Ergebniseingabe!$AG$28:$AG$47=E49)*(Ergebniseingabe!$BE$28:$BE$47)),"")</f>
        <v>0:0</v>
      </c>
      <c r="G49" s="139">
        <f>IF(SUMPRODUCT((Ergebniseingabe!$AG$28:$AG$47=D49)*(Ergebniseingabe!$K$28:$K$47=E49)*(ISNUMBER(Ergebniseingabe!$BE$28:$BE$47)))=1,SUMPRODUCT((Ergebniseingabe!$AG$28:$AG$47=D49)*(Ergebniseingabe!$K$28:$K$47=E49)*(Ergebniseingabe!$BE$28:$BE$47))&amp;":"&amp;SUMPRODUCT((Ergebniseingabe!$AG$28:$AG$47=D49)*(Ergebniseingabe!$K$28:$K$47=E49)*(Ergebniseingabe!$BB$28:$BB$47)),"")</f>
      </c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1"/>
      <c r="BZ49" s="141"/>
      <c r="CA49" s="141"/>
      <c r="CB49" s="141"/>
      <c r="CC49" s="141"/>
      <c r="CD49" s="141"/>
      <c r="CE49" s="141"/>
    </row>
    <row r="50" spans="3:83" s="139" customFormat="1" ht="12.75">
      <c r="C50" s="139" t="str">
        <f t="shared" si="0"/>
        <v>FC Pesch F2SV Menden F2</v>
      </c>
      <c r="D50" s="139" t="str">
        <f>E16</f>
        <v>FC Pesch F2</v>
      </c>
      <c r="E50" s="139" t="str">
        <f>E17</f>
        <v>SV Menden F2</v>
      </c>
      <c r="F50" s="139" t="str">
        <f>IF(SUMPRODUCT((Ergebniseingabe!$K$28:$K$47=D50)*(Ergebniseingabe!$AG$28:$AG$47=E50)*(ISNUMBER(Ergebniseingabe!$BE$28:$BE$47)))=1,SUMPRODUCT((Ergebniseingabe!$K$28:$K$47=D50)*(Ergebniseingabe!$AG$28:$AG$47=E50)*(Ergebniseingabe!$BB$28:$BB$47))&amp;":"&amp;SUMPRODUCT((Ergebniseingabe!$K$28:$K$47=D50)*(Ergebniseingabe!$AG$28:$AG$47=E50)*(Ergebniseingabe!$BE$28:$BE$47)),"")</f>
        <v>0:0</v>
      </c>
      <c r="G50" s="139">
        <f>IF(SUMPRODUCT((Ergebniseingabe!$AG$28:$AG$47=D50)*(Ergebniseingabe!$K$28:$K$47=E50)*(ISNUMBER(Ergebniseingabe!$BE$28:$BE$47)))=1,SUMPRODUCT((Ergebniseingabe!$AG$28:$AG$47=D50)*(Ergebniseingabe!$K$28:$K$47=E50)*(Ergebniseingabe!$BE$28:$BE$47))&amp;":"&amp;SUMPRODUCT((Ergebniseingabe!$AG$28:$AG$47=D50)*(Ergebniseingabe!$K$28:$K$47=E50)*(Ergebniseingabe!$BB$28:$BB$47)),"")</f>
      </c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1"/>
      <c r="BZ50" s="141"/>
      <c r="CA50" s="141"/>
      <c r="CB50" s="141"/>
      <c r="CC50" s="141"/>
      <c r="CD50" s="141"/>
      <c r="CE50" s="141"/>
    </row>
    <row r="51" spans="3:83" s="139" customFormat="1" ht="12.75">
      <c r="C51" s="139" t="str">
        <f t="shared" si="0"/>
        <v>FC Viktoria Köln F2Rot-Weis Lessenich F2</v>
      </c>
      <c r="D51" s="139" t="str">
        <f aca="true" t="shared" si="3" ref="D51:D60">E41</f>
        <v>FC Viktoria Köln F2</v>
      </c>
      <c r="E51" s="139" t="str">
        <f aca="true" t="shared" si="4" ref="E51:E60">D41</f>
        <v>Rot-Weis Lessenich F2</v>
      </c>
      <c r="F51" s="139">
        <f>IF(SUMPRODUCT((Ergebniseingabe!$K$28:$K$47=D51)*(Ergebniseingabe!$AG$28:$AG$47=E51)*(ISNUMBER(Ergebniseingabe!$BE$28:$BE$47)))=1,SUMPRODUCT((Ergebniseingabe!$K$28:$K$47=D51)*(Ergebniseingabe!$AG$28:$AG$47=E51)*(Ergebniseingabe!$BB$28:$BB$47))&amp;":"&amp;SUMPRODUCT((Ergebniseingabe!$K$28:$K$47=D51)*(Ergebniseingabe!$AG$28:$AG$47=E51)*(Ergebniseingabe!$BE$28:$BE$47)),"")</f>
      </c>
      <c r="G51" s="139" t="str">
        <f>IF(SUMPRODUCT((Ergebniseingabe!$AG$28:$AG$47=D51)*(Ergebniseingabe!$K$28:$K$47=E51)*(ISNUMBER(Ergebniseingabe!$BE$28:$BE$47)))=1,SUMPRODUCT((Ergebniseingabe!$AG$28:$AG$47=D51)*(Ergebniseingabe!$K$28:$K$47=E51)*(Ergebniseingabe!$BE$28:$BE$47))&amp;":"&amp;SUMPRODUCT((Ergebniseingabe!$AG$28:$AG$47=D51)*(Ergebniseingabe!$K$28:$K$47=E51)*(Ergebniseingabe!$BB$28:$BB$47)),"")</f>
        <v>0:0</v>
      </c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1"/>
      <c r="BZ51" s="141"/>
      <c r="CA51" s="141"/>
      <c r="CB51" s="141"/>
      <c r="CC51" s="141"/>
      <c r="CD51" s="141"/>
      <c r="CE51" s="141"/>
    </row>
    <row r="52" spans="3:83" s="139" customFormat="1" ht="12.75">
      <c r="C52" s="139" t="str">
        <f t="shared" si="0"/>
        <v>SC Brück 07 F2Rot-Weis Lessenich F2</v>
      </c>
      <c r="D52" s="139" t="str">
        <f t="shared" si="3"/>
        <v>SC Brück 07 F2</v>
      </c>
      <c r="E52" s="139" t="str">
        <f t="shared" si="4"/>
        <v>Rot-Weis Lessenich F2</v>
      </c>
      <c r="F52" s="139">
        <f>IF(SUMPRODUCT((Ergebniseingabe!$K$28:$K$47=D52)*(Ergebniseingabe!$AG$28:$AG$47=E52)*(ISNUMBER(Ergebniseingabe!$BE$28:$BE$47)))=1,SUMPRODUCT((Ergebniseingabe!$K$28:$K$47=D52)*(Ergebniseingabe!$AG$28:$AG$47=E52)*(Ergebniseingabe!$BB$28:$BB$47))&amp;":"&amp;SUMPRODUCT((Ergebniseingabe!$K$28:$K$47=D52)*(Ergebniseingabe!$AG$28:$AG$47=E52)*(Ergebniseingabe!$BE$28:$BE$47)),"")</f>
      </c>
      <c r="G52" s="139" t="str">
        <f>IF(SUMPRODUCT((Ergebniseingabe!$AG$28:$AG$47=D52)*(Ergebniseingabe!$K$28:$K$47=E52)*(ISNUMBER(Ergebniseingabe!$BE$28:$BE$47)))=1,SUMPRODUCT((Ergebniseingabe!$AG$28:$AG$47=D52)*(Ergebniseingabe!$K$28:$K$47=E52)*(Ergebniseingabe!$BE$28:$BE$47))&amp;":"&amp;SUMPRODUCT((Ergebniseingabe!$AG$28:$AG$47=D52)*(Ergebniseingabe!$K$28:$K$47=E52)*(Ergebniseingabe!$BB$28:$BB$47)),"")</f>
        <v>1:0</v>
      </c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1"/>
      <c r="BZ52" s="141"/>
      <c r="CA52" s="141"/>
      <c r="CB52" s="141"/>
      <c r="CC52" s="141"/>
      <c r="CD52" s="141"/>
      <c r="CE52" s="141"/>
    </row>
    <row r="53" spans="3:83" s="139" customFormat="1" ht="12.75">
      <c r="C53" s="139" t="str">
        <f t="shared" si="0"/>
        <v>FC Pesch F2Rot-Weis Lessenich F2</v>
      </c>
      <c r="D53" s="139" t="str">
        <f t="shared" si="3"/>
        <v>FC Pesch F2</v>
      </c>
      <c r="E53" s="139" t="str">
        <f t="shared" si="4"/>
        <v>Rot-Weis Lessenich F2</v>
      </c>
      <c r="F53" s="139" t="str">
        <f>IF(SUMPRODUCT((Ergebniseingabe!$K$28:$K$47=D53)*(Ergebniseingabe!$AG$28:$AG$47=E53)*(ISNUMBER(Ergebniseingabe!$BE$28:$BE$47)))=1,SUMPRODUCT((Ergebniseingabe!$K$28:$K$47=D53)*(Ergebniseingabe!$AG$28:$AG$47=E53)*(Ergebniseingabe!$BB$28:$BB$47))&amp;":"&amp;SUMPRODUCT((Ergebniseingabe!$K$28:$K$47=D53)*(Ergebniseingabe!$AG$28:$AG$47=E53)*(Ergebniseingabe!$BE$28:$BE$47)),"")</f>
        <v>2:0</v>
      </c>
      <c r="G53" s="139">
        <f>IF(SUMPRODUCT((Ergebniseingabe!$AG$28:$AG$47=D53)*(Ergebniseingabe!$K$28:$K$47=E53)*(ISNUMBER(Ergebniseingabe!$BE$28:$BE$47)))=1,SUMPRODUCT((Ergebniseingabe!$AG$28:$AG$47=D53)*(Ergebniseingabe!$K$28:$K$47=E53)*(Ergebniseingabe!$BE$28:$BE$47))&amp;":"&amp;SUMPRODUCT((Ergebniseingabe!$AG$28:$AG$47=D53)*(Ergebniseingabe!$K$28:$K$47=E53)*(Ergebniseingabe!$BB$28:$BB$47)),"")</f>
      </c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1"/>
      <c r="BZ53" s="141"/>
      <c r="CA53" s="141"/>
      <c r="CB53" s="141"/>
      <c r="CC53" s="141"/>
      <c r="CD53" s="141"/>
      <c r="CE53" s="141"/>
    </row>
    <row r="54" spans="3:83" s="139" customFormat="1" ht="12.75">
      <c r="C54" s="139" t="str">
        <f t="shared" si="0"/>
        <v>SV Menden F2Rot-Weis Lessenich F2</v>
      </c>
      <c r="D54" s="139" t="str">
        <f t="shared" si="3"/>
        <v>SV Menden F2</v>
      </c>
      <c r="E54" s="139" t="str">
        <f t="shared" si="4"/>
        <v>Rot-Weis Lessenich F2</v>
      </c>
      <c r="F54" s="139" t="str">
        <f>IF(SUMPRODUCT((Ergebniseingabe!$K$28:$K$47=D54)*(Ergebniseingabe!$AG$28:$AG$47=E54)*(ISNUMBER(Ergebniseingabe!$BE$28:$BE$47)))=1,SUMPRODUCT((Ergebniseingabe!$K$28:$K$47=D54)*(Ergebniseingabe!$AG$28:$AG$47=E54)*(Ergebniseingabe!$BB$28:$BB$47))&amp;":"&amp;SUMPRODUCT((Ergebniseingabe!$K$28:$K$47=D54)*(Ergebniseingabe!$AG$28:$AG$47=E54)*(Ergebniseingabe!$BE$28:$BE$47)),"")</f>
        <v>2:0</v>
      </c>
      <c r="G54" s="139">
        <f>IF(SUMPRODUCT((Ergebniseingabe!$AG$28:$AG$47=D54)*(Ergebniseingabe!$K$28:$K$47=E54)*(ISNUMBER(Ergebniseingabe!$BE$28:$BE$47)))=1,SUMPRODUCT((Ergebniseingabe!$AG$28:$AG$47=D54)*(Ergebniseingabe!$K$28:$K$47=E54)*(Ergebniseingabe!$BE$28:$BE$47))&amp;":"&amp;SUMPRODUCT((Ergebniseingabe!$AG$28:$AG$47=D54)*(Ergebniseingabe!$K$28:$K$47=E54)*(Ergebniseingabe!$BB$28:$BB$47)),"")</f>
      </c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1"/>
      <c r="BZ54" s="141"/>
      <c r="CA54" s="141"/>
      <c r="CB54" s="141"/>
      <c r="CC54" s="141"/>
      <c r="CD54" s="141"/>
      <c r="CE54" s="141"/>
    </row>
    <row r="55" spans="3:83" s="139" customFormat="1" ht="12.75">
      <c r="C55" s="139" t="str">
        <f t="shared" si="0"/>
        <v>SC Brück 07 F2FC Viktoria Köln F2</v>
      </c>
      <c r="D55" s="139" t="str">
        <f t="shared" si="3"/>
        <v>SC Brück 07 F2</v>
      </c>
      <c r="E55" s="139" t="str">
        <f t="shared" si="4"/>
        <v>FC Viktoria Köln F2</v>
      </c>
      <c r="F55" s="139">
        <f>IF(SUMPRODUCT((Ergebniseingabe!$K$28:$K$47=D55)*(Ergebniseingabe!$AG$28:$AG$47=E55)*(ISNUMBER(Ergebniseingabe!$BE$28:$BE$47)))=1,SUMPRODUCT((Ergebniseingabe!$K$28:$K$47=D55)*(Ergebniseingabe!$AG$28:$AG$47=E55)*(Ergebniseingabe!$BB$28:$BB$47))&amp;":"&amp;SUMPRODUCT((Ergebniseingabe!$K$28:$K$47=D55)*(Ergebniseingabe!$AG$28:$AG$47=E55)*(Ergebniseingabe!$BE$28:$BE$47)),"")</f>
      </c>
      <c r="G55" s="139" t="str">
        <f>IF(SUMPRODUCT((Ergebniseingabe!$AG$28:$AG$47=D55)*(Ergebniseingabe!$K$28:$K$47=E55)*(ISNUMBER(Ergebniseingabe!$BE$28:$BE$47)))=1,SUMPRODUCT((Ergebniseingabe!$AG$28:$AG$47=D55)*(Ergebniseingabe!$K$28:$K$47=E55)*(Ergebniseingabe!$BE$28:$BE$47))&amp;":"&amp;SUMPRODUCT((Ergebniseingabe!$AG$28:$AG$47=D55)*(Ergebniseingabe!$K$28:$K$47=E55)*(Ergebniseingabe!$BB$28:$BB$47)),"")</f>
        <v>0:5</v>
      </c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1"/>
      <c r="BZ55" s="141"/>
      <c r="CA55" s="141"/>
      <c r="CB55" s="141"/>
      <c r="CC55" s="141"/>
      <c r="CD55" s="141"/>
      <c r="CE55" s="141"/>
    </row>
    <row r="56" spans="3:83" s="139" customFormat="1" ht="12.75">
      <c r="C56" s="139" t="str">
        <f t="shared" si="0"/>
        <v>FC Pesch F2FC Viktoria Köln F2</v>
      </c>
      <c r="D56" s="139" t="str">
        <f t="shared" si="3"/>
        <v>FC Pesch F2</v>
      </c>
      <c r="E56" s="139" t="str">
        <f t="shared" si="4"/>
        <v>FC Viktoria Köln F2</v>
      </c>
      <c r="F56" s="139">
        <f>IF(SUMPRODUCT((Ergebniseingabe!$K$28:$K$47=D56)*(Ergebniseingabe!$AG$28:$AG$47=E56)*(ISNUMBER(Ergebniseingabe!$BE$28:$BE$47)))=1,SUMPRODUCT((Ergebniseingabe!$K$28:$K$47=D56)*(Ergebniseingabe!$AG$28:$AG$47=E56)*(Ergebniseingabe!$BB$28:$BB$47))&amp;":"&amp;SUMPRODUCT((Ergebniseingabe!$K$28:$K$47=D56)*(Ergebniseingabe!$AG$28:$AG$47=E56)*(Ergebniseingabe!$BE$28:$BE$47)),"")</f>
      </c>
      <c r="G56" s="139" t="str">
        <f>IF(SUMPRODUCT((Ergebniseingabe!$AG$28:$AG$47=D56)*(Ergebniseingabe!$K$28:$K$47=E56)*(ISNUMBER(Ergebniseingabe!$BE$28:$BE$47)))=1,SUMPRODUCT((Ergebniseingabe!$AG$28:$AG$47=D56)*(Ergebniseingabe!$K$28:$K$47=E56)*(Ergebniseingabe!$BE$28:$BE$47))&amp;":"&amp;SUMPRODUCT((Ergebniseingabe!$AG$28:$AG$47=D56)*(Ergebniseingabe!$K$28:$K$47=E56)*(Ergebniseingabe!$BB$28:$BB$47)),"")</f>
        <v>0:4</v>
      </c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1"/>
      <c r="BZ56" s="141"/>
      <c r="CA56" s="141"/>
      <c r="CB56" s="141"/>
      <c r="CC56" s="141"/>
      <c r="CD56" s="141"/>
      <c r="CE56" s="141"/>
    </row>
    <row r="57" spans="3:83" s="139" customFormat="1" ht="12.75">
      <c r="C57" s="139" t="str">
        <f t="shared" si="0"/>
        <v>SV Menden F2FC Viktoria Köln F2</v>
      </c>
      <c r="D57" s="139" t="str">
        <f t="shared" si="3"/>
        <v>SV Menden F2</v>
      </c>
      <c r="E57" s="139" t="str">
        <f t="shared" si="4"/>
        <v>FC Viktoria Köln F2</v>
      </c>
      <c r="F57" s="139" t="str">
        <f>IF(SUMPRODUCT((Ergebniseingabe!$K$28:$K$47=D57)*(Ergebniseingabe!$AG$28:$AG$47=E57)*(ISNUMBER(Ergebniseingabe!$BE$28:$BE$47)))=1,SUMPRODUCT((Ergebniseingabe!$K$28:$K$47=D57)*(Ergebniseingabe!$AG$28:$AG$47=E57)*(Ergebniseingabe!$BB$28:$BB$47))&amp;":"&amp;SUMPRODUCT((Ergebniseingabe!$K$28:$K$47=D57)*(Ergebniseingabe!$AG$28:$AG$47=E57)*(Ergebniseingabe!$BE$28:$BE$47)),"")</f>
        <v>0:1</v>
      </c>
      <c r="G57" s="139">
        <f>IF(SUMPRODUCT((Ergebniseingabe!$AG$28:$AG$47=D57)*(Ergebniseingabe!$K$28:$K$47=E57)*(ISNUMBER(Ergebniseingabe!$BE$28:$BE$47)))=1,SUMPRODUCT((Ergebniseingabe!$AG$28:$AG$47=D57)*(Ergebniseingabe!$K$28:$K$47=E57)*(Ergebniseingabe!$BE$28:$BE$47))&amp;":"&amp;SUMPRODUCT((Ergebniseingabe!$AG$28:$AG$47=D57)*(Ergebniseingabe!$K$28:$K$47=E57)*(Ergebniseingabe!$BB$28:$BB$47)),"")</f>
      </c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1"/>
      <c r="BZ57" s="141"/>
      <c r="CA57" s="141"/>
      <c r="CB57" s="141"/>
      <c r="CC57" s="141"/>
      <c r="CD57" s="141"/>
      <c r="CE57" s="141"/>
    </row>
    <row r="58" spans="3:83" s="139" customFormat="1" ht="12.75">
      <c r="C58" s="139" t="str">
        <f t="shared" si="0"/>
        <v>FC Pesch F2SC Brück 07 F2</v>
      </c>
      <c r="D58" s="139" t="str">
        <f t="shared" si="3"/>
        <v>FC Pesch F2</v>
      </c>
      <c r="E58" s="139" t="str">
        <f t="shared" si="4"/>
        <v>SC Brück 07 F2</v>
      </c>
      <c r="F58" s="139">
        <f>IF(SUMPRODUCT((Ergebniseingabe!$K$28:$K$47=D58)*(Ergebniseingabe!$AG$28:$AG$47=E58)*(ISNUMBER(Ergebniseingabe!$BE$28:$BE$47)))=1,SUMPRODUCT((Ergebniseingabe!$K$28:$K$47=D58)*(Ergebniseingabe!$AG$28:$AG$47=E58)*(Ergebniseingabe!$BB$28:$BB$47))&amp;":"&amp;SUMPRODUCT((Ergebniseingabe!$K$28:$K$47=D58)*(Ergebniseingabe!$AG$28:$AG$47=E58)*(Ergebniseingabe!$BE$28:$BE$47)),"")</f>
      </c>
      <c r="G58" s="139" t="str">
        <f>IF(SUMPRODUCT((Ergebniseingabe!$AG$28:$AG$47=D58)*(Ergebniseingabe!$K$28:$K$47=E58)*(ISNUMBER(Ergebniseingabe!$BE$28:$BE$47)))=1,SUMPRODUCT((Ergebniseingabe!$AG$28:$AG$47=D58)*(Ergebniseingabe!$K$28:$K$47=E58)*(Ergebniseingabe!$BE$28:$BE$47))&amp;":"&amp;SUMPRODUCT((Ergebniseingabe!$AG$28:$AG$47=D58)*(Ergebniseingabe!$K$28:$K$47=E58)*(Ergebniseingabe!$BB$28:$BB$47)),"")</f>
        <v>0:0</v>
      </c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1"/>
      <c r="BZ58" s="141"/>
      <c r="CA58" s="141"/>
      <c r="CB58" s="141"/>
      <c r="CC58" s="141"/>
      <c r="CD58" s="141"/>
      <c r="CE58" s="141"/>
    </row>
    <row r="59" spans="3:83" s="139" customFormat="1" ht="12.75">
      <c r="C59" s="139" t="str">
        <f t="shared" si="0"/>
        <v>SV Menden F2SC Brück 07 F2</v>
      </c>
      <c r="D59" s="139" t="str">
        <f t="shared" si="3"/>
        <v>SV Menden F2</v>
      </c>
      <c r="E59" s="139" t="str">
        <f t="shared" si="4"/>
        <v>SC Brück 07 F2</v>
      </c>
      <c r="F59" s="139">
        <f>IF(SUMPRODUCT((Ergebniseingabe!$K$28:$K$47=D59)*(Ergebniseingabe!$AG$28:$AG$47=E59)*(ISNUMBER(Ergebniseingabe!$BE$28:$BE$47)))=1,SUMPRODUCT((Ergebniseingabe!$K$28:$K$47=D59)*(Ergebniseingabe!$AG$28:$AG$47=E59)*(Ergebniseingabe!$BB$28:$BB$47))&amp;":"&amp;SUMPRODUCT((Ergebniseingabe!$K$28:$K$47=D59)*(Ergebniseingabe!$AG$28:$AG$47=E59)*(Ergebniseingabe!$BE$28:$BE$47)),"")</f>
      </c>
      <c r="G59" s="139" t="str">
        <f>IF(SUMPRODUCT((Ergebniseingabe!$AG$28:$AG$47=D59)*(Ergebniseingabe!$K$28:$K$47=E59)*(ISNUMBER(Ergebniseingabe!$BE$28:$BE$47)))=1,SUMPRODUCT((Ergebniseingabe!$AG$28:$AG$47=D59)*(Ergebniseingabe!$K$28:$K$47=E59)*(Ergebniseingabe!$BE$28:$BE$47))&amp;":"&amp;SUMPRODUCT((Ergebniseingabe!$AG$28:$AG$47=D59)*(Ergebniseingabe!$K$28:$K$47=E59)*(Ergebniseingabe!$BB$28:$BB$47)),"")</f>
        <v>0:0</v>
      </c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1"/>
      <c r="BZ59" s="141"/>
      <c r="CA59" s="141"/>
      <c r="CB59" s="141"/>
      <c r="CC59" s="141"/>
      <c r="CD59" s="141"/>
      <c r="CE59" s="141"/>
    </row>
    <row r="60" spans="3:83" s="139" customFormat="1" ht="12.75">
      <c r="C60" s="139" t="str">
        <f t="shared" si="0"/>
        <v>SV Menden F2FC Pesch F2</v>
      </c>
      <c r="D60" s="139" t="str">
        <f t="shared" si="3"/>
        <v>SV Menden F2</v>
      </c>
      <c r="E60" s="139" t="str">
        <f t="shared" si="4"/>
        <v>FC Pesch F2</v>
      </c>
      <c r="F60" s="139">
        <f>IF(SUMPRODUCT((Ergebniseingabe!$K$28:$K$47=D60)*(Ergebniseingabe!$AG$28:$AG$47=E60)*(ISNUMBER(Ergebniseingabe!$BE$28:$BE$47)))=1,SUMPRODUCT((Ergebniseingabe!$K$28:$K$47=D60)*(Ergebniseingabe!$AG$28:$AG$47=E60)*(Ergebniseingabe!$BB$28:$BB$47))&amp;":"&amp;SUMPRODUCT((Ergebniseingabe!$K$28:$K$47=D60)*(Ergebniseingabe!$AG$28:$AG$47=E60)*(Ergebniseingabe!$BE$28:$BE$47)),"")</f>
      </c>
      <c r="G60" s="139" t="str">
        <f>IF(SUMPRODUCT((Ergebniseingabe!$AG$28:$AG$47=D60)*(Ergebniseingabe!$K$28:$K$47=E60)*(ISNUMBER(Ergebniseingabe!$BE$28:$BE$47)))=1,SUMPRODUCT((Ergebniseingabe!$AG$28:$AG$47=D60)*(Ergebniseingabe!$K$28:$K$47=E60)*(Ergebniseingabe!$BE$28:$BE$47))&amp;":"&amp;SUMPRODUCT((Ergebniseingabe!$AG$28:$AG$47=D60)*(Ergebniseingabe!$K$28:$K$47=E60)*(Ergebniseingabe!$BB$28:$BB$47)),"")</f>
        <v>0:0</v>
      </c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1"/>
      <c r="BZ60" s="141"/>
      <c r="CA60" s="141"/>
      <c r="CB60" s="141"/>
      <c r="CC60" s="141"/>
      <c r="CD60" s="141"/>
      <c r="CE60" s="141"/>
    </row>
    <row r="61" spans="61:83" s="139" customFormat="1" ht="12.75"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1"/>
      <c r="BZ61" s="141"/>
      <c r="CA61" s="141"/>
      <c r="CB61" s="141"/>
      <c r="CC61" s="141"/>
      <c r="CD61" s="141"/>
      <c r="CE61" s="141"/>
    </row>
    <row r="62" spans="61:83" s="139" customFormat="1" ht="12.75"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1"/>
      <c r="BZ62" s="141"/>
      <c r="CA62" s="141"/>
      <c r="CB62" s="141"/>
      <c r="CC62" s="141"/>
      <c r="CD62" s="141"/>
      <c r="CE62" s="141"/>
    </row>
    <row r="63" spans="61:83" s="139" customFormat="1" ht="12.75"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1"/>
      <c r="BZ63" s="141"/>
      <c r="CA63" s="141"/>
      <c r="CB63" s="141"/>
      <c r="CC63" s="141"/>
      <c r="CD63" s="141"/>
      <c r="CE63" s="141"/>
    </row>
    <row r="64" spans="61:83" s="139" customFormat="1" ht="12.75"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1"/>
      <c r="BZ64" s="141"/>
      <c r="CA64" s="141"/>
      <c r="CB64" s="141"/>
      <c r="CC64" s="141"/>
      <c r="CD64" s="141"/>
      <c r="CE64" s="14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Marco</cp:lastModifiedBy>
  <cp:lastPrinted>2013-10-18T13:55:39Z</cp:lastPrinted>
  <dcterms:created xsi:type="dcterms:W3CDTF">2010-02-21T20:17:19Z</dcterms:created>
  <dcterms:modified xsi:type="dcterms:W3CDTF">2014-04-23T22:29:31Z</dcterms:modified>
  <cp:category/>
  <cp:version/>
  <cp:contentType/>
  <cp:contentStatus/>
</cp:coreProperties>
</file>